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ХП" sheetId="1" r:id="rId1"/>
    <sheet name="Тарификация Мұғалім" sheetId="2" r:id="rId2"/>
    <sheet name="Сводный тариф" sheetId="3" r:id="rId3"/>
    <sheet name="Штатный Расписания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44" i="4" l="1"/>
  <c r="AW44" i="4"/>
  <c r="AV44" i="4"/>
  <c r="AT44" i="4"/>
  <c r="AR44" i="4"/>
  <c r="AP44" i="4"/>
  <c r="AO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AY43" i="4"/>
  <c r="AY45" i="4" s="1"/>
  <c r="AW43" i="4"/>
  <c r="AW45" i="4" s="1"/>
  <c r="AV43" i="4"/>
  <c r="AV45" i="4" s="1"/>
  <c r="AT43" i="4"/>
  <c r="AT45" i="4" s="1"/>
  <c r="AR43" i="4"/>
  <c r="AR45" i="4" s="1"/>
  <c r="AP43" i="4"/>
  <c r="AP45" i="4" s="1"/>
  <c r="AO43" i="4"/>
  <c r="AO45" i="4" s="1"/>
  <c r="AM43" i="4"/>
  <c r="AM45" i="4" s="1"/>
  <c r="AL43" i="4"/>
  <c r="AL45" i="4" s="1"/>
  <c r="AK43" i="4"/>
  <c r="AK45" i="4" s="1"/>
  <c r="AJ43" i="4"/>
  <c r="AJ45" i="4" s="1"/>
  <c r="AI43" i="4"/>
  <c r="AI45" i="4" s="1"/>
  <c r="AH43" i="4"/>
  <c r="AH45" i="4" s="1"/>
  <c r="AG43" i="4"/>
  <c r="AG45" i="4" s="1"/>
  <c r="AF43" i="4"/>
  <c r="AF45" i="4" s="1"/>
  <c r="AE43" i="4"/>
  <c r="AE45" i="4" s="1"/>
  <c r="AD43" i="4"/>
  <c r="AD45" i="4" s="1"/>
  <c r="AC43" i="4"/>
  <c r="AC45" i="4" s="1"/>
  <c r="AB43" i="4"/>
  <c r="AB45" i="4" s="1"/>
  <c r="AA43" i="4"/>
  <c r="AA45" i="4" s="1"/>
  <c r="Z43" i="4"/>
  <c r="Z45" i="4" s="1"/>
  <c r="Y43" i="4"/>
  <c r="Y45" i="4" s="1"/>
  <c r="X43" i="4"/>
  <c r="X45" i="4" s="1"/>
  <c r="W43" i="4"/>
  <c r="W45" i="4" s="1"/>
  <c r="V43" i="4"/>
  <c r="V45" i="4" s="1"/>
  <c r="U43" i="4"/>
  <c r="U45" i="4" s="1"/>
  <c r="T43" i="4"/>
  <c r="T45" i="4" s="1"/>
  <c r="S43" i="4"/>
  <c r="S45" i="4" s="1"/>
  <c r="R43" i="4"/>
  <c r="R45" i="4" s="1"/>
  <c r="Q43" i="4"/>
  <c r="Q45" i="4" s="1"/>
  <c r="P43" i="4"/>
  <c r="P45" i="4" s="1"/>
  <c r="O43" i="4"/>
  <c r="O45" i="4" s="1"/>
  <c r="N43" i="4"/>
  <c r="N45" i="4" s="1"/>
  <c r="M43" i="4"/>
  <c r="M45" i="4" s="1"/>
  <c r="L43" i="4"/>
  <c r="L45" i="4" s="1"/>
  <c r="K43" i="4"/>
  <c r="K45" i="4" s="1"/>
  <c r="J43" i="4"/>
  <c r="J45" i="4" s="1"/>
  <c r="I43" i="4"/>
  <c r="I45" i="4" s="1"/>
  <c r="H43" i="4"/>
  <c r="H45" i="4" s="1"/>
  <c r="G43" i="4"/>
  <c r="G45" i="4" s="1"/>
  <c r="F43" i="4"/>
  <c r="F45" i="4" s="1"/>
  <c r="E43" i="4"/>
  <c r="E45" i="4" s="1"/>
  <c r="D43" i="4"/>
  <c r="D45" i="4" s="1"/>
  <c r="C43" i="4"/>
  <c r="C45" i="4" s="1"/>
  <c r="AX42" i="4"/>
  <c r="AU42" i="4"/>
  <c r="AS42" i="4"/>
  <c r="AQ42" i="4"/>
  <c r="AN42" i="4"/>
  <c r="AX41" i="4"/>
  <c r="AU41" i="4"/>
  <c r="AS41" i="4"/>
  <c r="AQ41" i="4"/>
  <c r="AN41" i="4"/>
  <c r="AX40" i="4"/>
  <c r="AU40" i="4"/>
  <c r="AS40" i="4"/>
  <c r="AQ40" i="4"/>
  <c r="AN40" i="4"/>
  <c r="AX39" i="4"/>
  <c r="AU39" i="4"/>
  <c r="AS39" i="4"/>
  <c r="AQ39" i="4"/>
  <c r="AN39" i="4"/>
  <c r="AX38" i="4"/>
  <c r="AU38" i="4"/>
  <c r="AS38" i="4"/>
  <c r="AQ38" i="4"/>
  <c r="AN38" i="4"/>
  <c r="AX37" i="4"/>
  <c r="AU37" i="4"/>
  <c r="AS37" i="4"/>
  <c r="AQ37" i="4"/>
  <c r="AN37" i="4"/>
  <c r="AX36" i="4"/>
  <c r="AU36" i="4"/>
  <c r="AS36" i="4"/>
  <c r="AQ36" i="4"/>
  <c r="AN36" i="4"/>
  <c r="AX35" i="4"/>
  <c r="AU35" i="4"/>
  <c r="AS35" i="4"/>
  <c r="AQ35" i="4"/>
  <c r="AN35" i="4"/>
  <c r="AX34" i="4"/>
  <c r="AU34" i="4"/>
  <c r="AS34" i="4"/>
  <c r="AQ34" i="4"/>
  <c r="AN34" i="4"/>
  <c r="AX33" i="4"/>
  <c r="AU33" i="4"/>
  <c r="AS33" i="4"/>
  <c r="AQ33" i="4"/>
  <c r="AN33" i="4"/>
  <c r="AX32" i="4"/>
  <c r="AU32" i="4"/>
  <c r="AS32" i="4"/>
  <c r="AQ32" i="4"/>
  <c r="AN32" i="4"/>
  <c r="AX31" i="4"/>
  <c r="AU31" i="4"/>
  <c r="AS31" i="4"/>
  <c r="AQ31" i="4"/>
  <c r="AN31" i="4"/>
  <c r="AX30" i="4"/>
  <c r="AU30" i="4"/>
  <c r="AS30" i="4"/>
  <c r="AQ30" i="4"/>
  <c r="AN30" i="4"/>
  <c r="AX29" i="4"/>
  <c r="AU29" i="4"/>
  <c r="AS29" i="4"/>
  <c r="AQ29" i="4"/>
  <c r="AN29" i="4"/>
  <c r="AX28" i="4"/>
  <c r="AU28" i="4"/>
  <c r="AS28" i="4"/>
  <c r="AQ28" i="4"/>
  <c r="AN28" i="4"/>
  <c r="AX27" i="4"/>
  <c r="AU27" i="4"/>
  <c r="AS27" i="4"/>
  <c r="AQ27" i="4"/>
  <c r="AN27" i="4"/>
  <c r="AX26" i="4"/>
  <c r="AU26" i="4"/>
  <c r="AS26" i="4"/>
  <c r="AQ26" i="4"/>
  <c r="AN26" i="4"/>
  <c r="AX25" i="4"/>
  <c r="AU25" i="4"/>
  <c r="AS25" i="4"/>
  <c r="AQ25" i="4"/>
  <c r="AN25" i="4"/>
  <c r="AX24" i="4"/>
  <c r="AU24" i="4"/>
  <c r="AS24" i="4"/>
  <c r="AQ24" i="4"/>
  <c r="AN24" i="4"/>
  <c r="AX23" i="4"/>
  <c r="AU23" i="4"/>
  <c r="AS23" i="4"/>
  <c r="AQ23" i="4"/>
  <c r="AN23" i="4"/>
  <c r="AX22" i="4"/>
  <c r="AU22" i="4"/>
  <c r="AS22" i="4"/>
  <c r="AQ22" i="4"/>
  <c r="AN22" i="4"/>
  <c r="AX21" i="4"/>
  <c r="AU21" i="4"/>
  <c r="AS21" i="4"/>
  <c r="AQ21" i="4"/>
  <c r="AN21" i="4"/>
  <c r="AX20" i="4"/>
  <c r="AU20" i="4"/>
  <c r="AS20" i="4"/>
  <c r="AQ20" i="4"/>
  <c r="AN20" i="4"/>
  <c r="AX19" i="4"/>
  <c r="AX44" i="4" s="1"/>
  <c r="AU19" i="4"/>
  <c r="AS19" i="4"/>
  <c r="AS44" i="4" s="1"/>
  <c r="AQ19" i="4"/>
  <c r="AN19" i="4"/>
  <c r="AN44" i="4" s="1"/>
  <c r="AX14" i="4"/>
  <c r="AX43" i="4" s="1"/>
  <c r="AU14" i="4"/>
  <c r="AU43" i="4" s="1"/>
  <c r="AS14" i="4"/>
  <c r="AS43" i="4" s="1"/>
  <c r="AQ14" i="4"/>
  <c r="AQ43" i="4" s="1"/>
  <c r="AN14" i="4"/>
  <c r="AN43" i="4" s="1"/>
  <c r="K82" i="3"/>
  <c r="K38" i="3"/>
  <c r="K83" i="3" s="1"/>
  <c r="K31" i="3"/>
  <c r="K25" i="3"/>
  <c r="K19" i="3"/>
  <c r="CA66" i="2"/>
  <c r="BY66" i="2"/>
  <c r="BX66" i="2"/>
  <c r="BV66" i="2"/>
  <c r="BT66" i="2"/>
  <c r="BQ66" i="2"/>
  <c r="BO66" i="2"/>
  <c r="BN66" i="2"/>
  <c r="BM66" i="2"/>
  <c r="BL66" i="2"/>
  <c r="BK66" i="2"/>
  <c r="BJ66" i="2"/>
  <c r="BI66" i="2"/>
  <c r="BG66" i="2"/>
  <c r="BF66" i="2"/>
  <c r="BD66" i="2"/>
  <c r="BB66" i="2"/>
  <c r="AZ66" i="2"/>
  <c r="AX66" i="2"/>
  <c r="AV66" i="2"/>
  <c r="AT66" i="2"/>
  <c r="AR66" i="2"/>
  <c r="AP66" i="2"/>
  <c r="AN66" i="2"/>
  <c r="AL66" i="2"/>
  <c r="AJ66" i="2"/>
  <c r="AH66" i="2"/>
  <c r="AF66" i="2"/>
  <c r="AE66" i="2"/>
  <c r="AC66" i="2"/>
  <c r="AB66" i="2"/>
  <c r="Z66" i="2"/>
  <c r="W66" i="2"/>
  <c r="V66" i="2"/>
  <c r="U66" i="2"/>
  <c r="T66" i="2"/>
  <c r="R66" i="2"/>
  <c r="Q66" i="2"/>
  <c r="P66" i="2"/>
  <c r="O66" i="2"/>
  <c r="M66" i="2"/>
  <c r="L66" i="2"/>
  <c r="K66" i="2"/>
  <c r="J66" i="2"/>
  <c r="BZ65" i="2"/>
  <c r="BW65" i="2"/>
  <c r="BP65" i="2"/>
  <c r="X65" i="2"/>
  <c r="BR65" i="2" s="1"/>
  <c r="S65" i="2"/>
  <c r="N65" i="2"/>
  <c r="BZ64" i="2"/>
  <c r="BW64" i="2"/>
  <c r="BP64" i="2"/>
  <c r="X64" i="2"/>
  <c r="BR64" i="2" s="1"/>
  <c r="BU64" i="2" s="1"/>
  <c r="S64" i="2"/>
  <c r="N64" i="2"/>
  <c r="BZ63" i="2"/>
  <c r="BW63" i="2"/>
  <c r="BP63" i="2"/>
  <c r="X63" i="2"/>
  <c r="BR63" i="2" s="1"/>
  <c r="S63" i="2"/>
  <c r="N63" i="2"/>
  <c r="BZ62" i="2"/>
  <c r="BW62" i="2"/>
  <c r="BP62" i="2"/>
  <c r="X62" i="2"/>
  <c r="BR62" i="2" s="1"/>
  <c r="BU62" i="2" s="1"/>
  <c r="S62" i="2"/>
  <c r="N62" i="2"/>
  <c r="BZ61" i="2"/>
  <c r="BW61" i="2"/>
  <c r="BP61" i="2"/>
  <c r="X61" i="2"/>
  <c r="BR61" i="2" s="1"/>
  <c r="S61" i="2"/>
  <c r="N61" i="2"/>
  <c r="BZ60" i="2"/>
  <c r="BW60" i="2"/>
  <c r="BP60" i="2"/>
  <c r="X60" i="2"/>
  <c r="BR60" i="2" s="1"/>
  <c r="BU60" i="2" s="1"/>
  <c r="S60" i="2"/>
  <c r="N60" i="2"/>
  <c r="BZ59" i="2"/>
  <c r="BW59" i="2"/>
  <c r="BP59" i="2"/>
  <c r="X59" i="2"/>
  <c r="BR59" i="2" s="1"/>
  <c r="S59" i="2"/>
  <c r="N59" i="2"/>
  <c r="BZ58" i="2"/>
  <c r="BW58" i="2"/>
  <c r="BP58" i="2"/>
  <c r="X58" i="2"/>
  <c r="BR58" i="2" s="1"/>
  <c r="BU58" i="2" s="1"/>
  <c r="S58" i="2"/>
  <c r="N58" i="2"/>
  <c r="BZ57" i="2"/>
  <c r="BW57" i="2"/>
  <c r="BP57" i="2"/>
  <c r="X57" i="2"/>
  <c r="BR57" i="2" s="1"/>
  <c r="S57" i="2"/>
  <c r="N57" i="2"/>
  <c r="BZ56" i="2"/>
  <c r="BW56" i="2"/>
  <c r="BP56" i="2"/>
  <c r="X56" i="2"/>
  <c r="BR56" i="2" s="1"/>
  <c r="BU56" i="2" s="1"/>
  <c r="S56" i="2"/>
  <c r="N56" i="2"/>
  <c r="BZ55" i="2"/>
  <c r="BW55" i="2"/>
  <c r="BP55" i="2"/>
  <c r="X55" i="2"/>
  <c r="BR55" i="2" s="1"/>
  <c r="S55" i="2"/>
  <c r="N55" i="2"/>
  <c r="BZ54" i="2"/>
  <c r="BW54" i="2"/>
  <c r="BP54" i="2"/>
  <c r="X54" i="2"/>
  <c r="BR54" i="2" s="1"/>
  <c r="BU54" i="2" s="1"/>
  <c r="S54" i="2"/>
  <c r="N54" i="2"/>
  <c r="BZ53" i="2"/>
  <c r="BW53" i="2"/>
  <c r="BP53" i="2"/>
  <c r="X53" i="2"/>
  <c r="BR53" i="2" s="1"/>
  <c r="S53" i="2"/>
  <c r="N53" i="2"/>
  <c r="BZ52" i="2"/>
  <c r="BW52" i="2"/>
  <c r="BP52" i="2"/>
  <c r="X52" i="2"/>
  <c r="BR52" i="2" s="1"/>
  <c r="BU52" i="2" s="1"/>
  <c r="S52" i="2"/>
  <c r="N52" i="2"/>
  <c r="BZ51" i="2"/>
  <c r="BW51" i="2"/>
  <c r="BP51" i="2"/>
  <c r="X51" i="2"/>
  <c r="BR51" i="2" s="1"/>
  <c r="S51" i="2"/>
  <c r="N51" i="2"/>
  <c r="BZ50" i="2"/>
  <c r="BW50" i="2"/>
  <c r="BP50" i="2"/>
  <c r="X50" i="2"/>
  <c r="BR50" i="2" s="1"/>
  <c r="BU50" i="2" s="1"/>
  <c r="S50" i="2"/>
  <c r="N50" i="2"/>
  <c r="BZ49" i="2"/>
  <c r="BW49" i="2"/>
  <c r="BP49" i="2"/>
  <c r="X49" i="2"/>
  <c r="BR49" i="2" s="1"/>
  <c r="S49" i="2"/>
  <c r="N49" i="2"/>
  <c r="BZ48" i="2"/>
  <c r="BW48" i="2"/>
  <c r="BP48" i="2"/>
  <c r="X48" i="2"/>
  <c r="BR48" i="2" s="1"/>
  <c r="BU48" i="2" s="1"/>
  <c r="S48" i="2"/>
  <c r="N48" i="2"/>
  <c r="BZ47" i="2"/>
  <c r="BW47" i="2"/>
  <c r="BP47" i="2"/>
  <c r="X47" i="2"/>
  <c r="BR47" i="2" s="1"/>
  <c r="S47" i="2"/>
  <c r="N47" i="2"/>
  <c r="BZ46" i="2"/>
  <c r="BW46" i="2"/>
  <c r="BP46" i="2"/>
  <c r="X46" i="2"/>
  <c r="BR46" i="2" s="1"/>
  <c r="BU46" i="2" s="1"/>
  <c r="S46" i="2"/>
  <c r="N46" i="2"/>
  <c r="BZ45" i="2"/>
  <c r="BW45" i="2"/>
  <c r="BP45" i="2"/>
  <c r="X45" i="2"/>
  <c r="BR45" i="2" s="1"/>
  <c r="S45" i="2"/>
  <c r="N45" i="2"/>
  <c r="BZ44" i="2"/>
  <c r="BW44" i="2"/>
  <c r="BP44" i="2"/>
  <c r="X44" i="2"/>
  <c r="BR44" i="2" s="1"/>
  <c r="BU44" i="2" s="1"/>
  <c r="S44" i="2"/>
  <c r="N44" i="2"/>
  <c r="BZ43" i="2"/>
  <c r="BW43" i="2"/>
  <c r="BP43" i="2"/>
  <c r="X43" i="2"/>
  <c r="BR43" i="2" s="1"/>
  <c r="S43" i="2"/>
  <c r="N43" i="2"/>
  <c r="BZ42" i="2"/>
  <c r="BW42" i="2"/>
  <c r="BP42" i="2"/>
  <c r="X42" i="2"/>
  <c r="BR42" i="2" s="1"/>
  <c r="BU42" i="2" s="1"/>
  <c r="S42" i="2"/>
  <c r="N42" i="2"/>
  <c r="BZ41" i="2"/>
  <c r="BW41" i="2"/>
  <c r="BP41" i="2"/>
  <c r="X41" i="2"/>
  <c r="BR41" i="2" s="1"/>
  <c r="S41" i="2"/>
  <c r="N41" i="2"/>
  <c r="BZ40" i="2"/>
  <c r="BW40" i="2"/>
  <c r="BP40" i="2"/>
  <c r="X40" i="2"/>
  <c r="BR40" i="2" s="1"/>
  <c r="BU40" i="2" s="1"/>
  <c r="S40" i="2"/>
  <c r="N40" i="2"/>
  <c r="BZ39" i="2"/>
  <c r="BW39" i="2"/>
  <c r="BP39" i="2"/>
  <c r="X39" i="2"/>
  <c r="BR39" i="2" s="1"/>
  <c r="S39" i="2"/>
  <c r="N39" i="2"/>
  <c r="BZ38" i="2"/>
  <c r="BW38" i="2"/>
  <c r="BP38" i="2"/>
  <c r="X38" i="2"/>
  <c r="BR38" i="2" s="1"/>
  <c r="BU38" i="2" s="1"/>
  <c r="S38" i="2"/>
  <c r="N38" i="2"/>
  <c r="BZ37" i="2"/>
  <c r="BW37" i="2"/>
  <c r="BP37" i="2"/>
  <c r="X37" i="2"/>
  <c r="BR37" i="2" s="1"/>
  <c r="S37" i="2"/>
  <c r="N37" i="2"/>
  <c r="BZ36" i="2"/>
  <c r="BW36" i="2"/>
  <c r="BP36" i="2"/>
  <c r="X36" i="2"/>
  <c r="BR36" i="2" s="1"/>
  <c r="BU36" i="2" s="1"/>
  <c r="S36" i="2"/>
  <c r="N36" i="2"/>
  <c r="BZ35" i="2"/>
  <c r="BW35" i="2"/>
  <c r="BP35" i="2"/>
  <c r="X35" i="2"/>
  <c r="BR35" i="2" s="1"/>
  <c r="S35" i="2"/>
  <c r="N35" i="2"/>
  <c r="BZ34" i="2"/>
  <c r="BW34" i="2"/>
  <c r="BP34" i="2"/>
  <c r="X34" i="2"/>
  <c r="BR34" i="2" s="1"/>
  <c r="BU34" i="2" s="1"/>
  <c r="S34" i="2"/>
  <c r="N34" i="2"/>
  <c r="BZ33" i="2"/>
  <c r="BW33" i="2"/>
  <c r="BP33" i="2"/>
  <c r="X33" i="2"/>
  <c r="BR33" i="2" s="1"/>
  <c r="S33" i="2"/>
  <c r="N33" i="2"/>
  <c r="BZ32" i="2"/>
  <c r="BW32" i="2"/>
  <c r="BP32" i="2"/>
  <c r="X32" i="2"/>
  <c r="BR32" i="2" s="1"/>
  <c r="BU32" i="2" s="1"/>
  <c r="S32" i="2"/>
  <c r="N32" i="2"/>
  <c r="BZ31" i="2"/>
  <c r="BW31" i="2"/>
  <c r="BP31" i="2"/>
  <c r="X31" i="2"/>
  <c r="BR31" i="2" s="1"/>
  <c r="S31" i="2"/>
  <c r="N31" i="2"/>
  <c r="BZ30" i="2"/>
  <c r="BW30" i="2"/>
  <c r="BP30" i="2"/>
  <c r="X30" i="2"/>
  <c r="BR30" i="2" s="1"/>
  <c r="BU30" i="2" s="1"/>
  <c r="S30" i="2"/>
  <c r="N30" i="2"/>
  <c r="BZ29" i="2"/>
  <c r="BW29" i="2"/>
  <c r="BP29" i="2"/>
  <c r="X29" i="2"/>
  <c r="BR29" i="2" s="1"/>
  <c r="S29" i="2"/>
  <c r="N29" i="2"/>
  <c r="BZ28" i="2"/>
  <c r="BW28" i="2"/>
  <c r="BP28" i="2"/>
  <c r="X28" i="2"/>
  <c r="BR28" i="2" s="1"/>
  <c r="BU28" i="2" s="1"/>
  <c r="S28" i="2"/>
  <c r="N28" i="2"/>
  <c r="BZ27" i="2"/>
  <c r="BW27" i="2"/>
  <c r="BP27" i="2"/>
  <c r="X27" i="2"/>
  <c r="BR27" i="2" s="1"/>
  <c r="S27" i="2"/>
  <c r="N27" i="2"/>
  <c r="BZ26" i="2"/>
  <c r="BW26" i="2"/>
  <c r="BP26" i="2"/>
  <c r="X26" i="2"/>
  <c r="BR26" i="2" s="1"/>
  <c r="BU26" i="2" s="1"/>
  <c r="S26" i="2"/>
  <c r="N26" i="2"/>
  <c r="BZ25" i="2"/>
  <c r="BW25" i="2"/>
  <c r="BP25" i="2"/>
  <c r="X25" i="2"/>
  <c r="BR25" i="2" s="1"/>
  <c r="S25" i="2"/>
  <c r="N25" i="2"/>
  <c r="BZ24" i="2"/>
  <c r="BW24" i="2"/>
  <c r="BP24" i="2"/>
  <c r="X24" i="2"/>
  <c r="BR24" i="2" s="1"/>
  <c r="BU24" i="2" s="1"/>
  <c r="S24" i="2"/>
  <c r="N24" i="2"/>
  <c r="BZ23" i="2"/>
  <c r="BW23" i="2"/>
  <c r="BP23" i="2"/>
  <c r="X23" i="2"/>
  <c r="BR23" i="2" s="1"/>
  <c r="S23" i="2"/>
  <c r="N23" i="2"/>
  <c r="BZ22" i="2"/>
  <c r="BW22" i="2"/>
  <c r="BP22" i="2"/>
  <c r="X22" i="2"/>
  <c r="BR22" i="2" s="1"/>
  <c r="BU22" i="2" s="1"/>
  <c r="S22" i="2"/>
  <c r="N22" i="2"/>
  <c r="BZ21" i="2"/>
  <c r="BW21" i="2"/>
  <c r="BP21" i="2"/>
  <c r="X21" i="2"/>
  <c r="BR21" i="2" s="1"/>
  <c r="S21" i="2"/>
  <c r="N21" i="2"/>
  <c r="BZ20" i="2"/>
  <c r="BW20" i="2"/>
  <c r="BP20" i="2"/>
  <c r="X20" i="2"/>
  <c r="BR20" i="2" s="1"/>
  <c r="BU20" i="2" s="1"/>
  <c r="S20" i="2"/>
  <c r="N20" i="2"/>
  <c r="BZ19" i="2"/>
  <c r="BW19" i="2"/>
  <c r="BP19" i="2"/>
  <c r="X19" i="2"/>
  <c r="BR19" i="2" s="1"/>
  <c r="S19" i="2"/>
  <c r="N19" i="2"/>
  <c r="BZ18" i="2"/>
  <c r="BW18" i="2"/>
  <c r="BP18" i="2"/>
  <c r="X18" i="2"/>
  <c r="BR18" i="2" s="1"/>
  <c r="BU18" i="2" s="1"/>
  <c r="S18" i="2"/>
  <c r="N18" i="2"/>
  <c r="BZ17" i="2"/>
  <c r="BW17" i="2"/>
  <c r="BP17" i="2"/>
  <c r="X17" i="2"/>
  <c r="BR17" i="2" s="1"/>
  <c r="S17" i="2"/>
  <c r="N17" i="2"/>
  <c r="BZ16" i="2"/>
  <c r="BW16" i="2"/>
  <c r="BP16" i="2"/>
  <c r="X16" i="2"/>
  <c r="BR16" i="2" s="1"/>
  <c r="BU16" i="2" s="1"/>
  <c r="S16" i="2"/>
  <c r="N16" i="2"/>
  <c r="BZ15" i="2"/>
  <c r="BW15" i="2"/>
  <c r="BP15" i="2"/>
  <c r="X15" i="2"/>
  <c r="BR15" i="2" s="1"/>
  <c r="S15" i="2"/>
  <c r="N15" i="2"/>
  <c r="BZ14" i="2"/>
  <c r="BW14" i="2"/>
  <c r="BP14" i="2"/>
  <c r="X14" i="2"/>
  <c r="BR14" i="2" s="1"/>
  <c r="BU14" i="2" s="1"/>
  <c r="S14" i="2"/>
  <c r="N14" i="2"/>
  <c r="BZ13" i="2"/>
  <c r="BW13" i="2"/>
  <c r="BP13" i="2"/>
  <c r="X13" i="2"/>
  <c r="BR13" i="2" s="1"/>
  <c r="S13" i="2"/>
  <c r="N13" i="2"/>
  <c r="BZ12" i="2"/>
  <c r="BW12" i="2"/>
  <c r="BP12" i="2"/>
  <c r="X12" i="2"/>
  <c r="BR12" i="2" s="1"/>
  <c r="S12" i="2"/>
  <c r="N12" i="2"/>
  <c r="BZ11" i="2"/>
  <c r="BW11" i="2"/>
  <c r="BW66" i="2" s="1"/>
  <c r="BP11" i="2"/>
  <c r="BP66" i="2" s="1"/>
  <c r="X11" i="2"/>
  <c r="S11" i="2"/>
  <c r="S66" i="2" s="1"/>
  <c r="N11" i="2"/>
  <c r="BA54" i="1"/>
  <c r="AY54" i="1"/>
  <c r="AX54" i="1"/>
  <c r="AV54" i="1"/>
  <c r="AT54" i="1"/>
  <c r="AR54" i="1"/>
  <c r="AQ54" i="1"/>
  <c r="AO54" i="1"/>
  <c r="AN54" i="1"/>
  <c r="AM54" i="1"/>
  <c r="AK54" i="1"/>
  <c r="AI54" i="1"/>
  <c r="AG54" i="1"/>
  <c r="AE54" i="1"/>
  <c r="AC54" i="1"/>
  <c r="AA54" i="1"/>
  <c r="Y54" i="1"/>
  <c r="X54" i="1"/>
  <c r="W54" i="1"/>
  <c r="V54" i="1"/>
  <c r="U54" i="1"/>
  <c r="T54" i="1"/>
  <c r="R54" i="1"/>
  <c r="P54" i="1"/>
  <c r="O54" i="1"/>
  <c r="N54" i="1"/>
  <c r="M54" i="1"/>
  <c r="L54" i="1"/>
  <c r="K54" i="1"/>
  <c r="J54" i="1"/>
  <c r="H54" i="1"/>
  <c r="D54" i="1"/>
  <c r="AZ53" i="1"/>
  <c r="AW53" i="1"/>
  <c r="AU53" i="1"/>
  <c r="AS53" i="1"/>
  <c r="AP53" i="1"/>
  <c r="AZ52" i="1"/>
  <c r="AW52" i="1"/>
  <c r="AU52" i="1"/>
  <c r="AS52" i="1"/>
  <c r="AP52" i="1"/>
  <c r="AZ51" i="1"/>
  <c r="AW51" i="1"/>
  <c r="AU51" i="1"/>
  <c r="AS51" i="1"/>
  <c r="AP51" i="1"/>
  <c r="AZ50" i="1"/>
  <c r="AW50" i="1"/>
  <c r="AU50" i="1"/>
  <c r="AS50" i="1"/>
  <c r="AP50" i="1"/>
  <c r="AZ49" i="1"/>
  <c r="AW49" i="1"/>
  <c r="AU49" i="1"/>
  <c r="AS49" i="1"/>
  <c r="AP49" i="1"/>
  <c r="AZ48" i="1"/>
  <c r="AW48" i="1"/>
  <c r="AU48" i="1"/>
  <c r="AS48" i="1"/>
  <c r="AP48" i="1"/>
  <c r="AZ47" i="1"/>
  <c r="AW47" i="1"/>
  <c r="AU47" i="1"/>
  <c r="AS47" i="1"/>
  <c r="AP47" i="1"/>
  <c r="AZ46" i="1"/>
  <c r="AW46" i="1"/>
  <c r="AU46" i="1"/>
  <c r="AS46" i="1"/>
  <c r="AP46" i="1"/>
  <c r="AZ45" i="1"/>
  <c r="AW45" i="1"/>
  <c r="AU45" i="1"/>
  <c r="AS45" i="1"/>
  <c r="AP45" i="1"/>
  <c r="AZ44" i="1"/>
  <c r="AW44" i="1"/>
  <c r="AU44" i="1"/>
  <c r="AS44" i="1"/>
  <c r="AP44" i="1"/>
  <c r="AZ43" i="1"/>
  <c r="AW43" i="1"/>
  <c r="AU43" i="1"/>
  <c r="AS43" i="1"/>
  <c r="AP43" i="1"/>
  <c r="AZ42" i="1"/>
  <c r="AW42" i="1"/>
  <c r="AU42" i="1"/>
  <c r="AS42" i="1"/>
  <c r="AP42" i="1"/>
  <c r="AZ41" i="1"/>
  <c r="AW41" i="1"/>
  <c r="AU41" i="1"/>
  <c r="AS41" i="1"/>
  <c r="AP41" i="1"/>
  <c r="AZ40" i="1"/>
  <c r="AW40" i="1"/>
  <c r="AU40" i="1"/>
  <c r="AS40" i="1"/>
  <c r="AP40" i="1"/>
  <c r="AZ39" i="1"/>
  <c r="AW39" i="1"/>
  <c r="AU39" i="1"/>
  <c r="AS39" i="1"/>
  <c r="AP39" i="1"/>
  <c r="AZ38" i="1"/>
  <c r="AW38" i="1"/>
  <c r="AU38" i="1"/>
  <c r="AS38" i="1"/>
  <c r="AP38" i="1"/>
  <c r="AZ37" i="1"/>
  <c r="AW37" i="1"/>
  <c r="AU37" i="1"/>
  <c r="AS37" i="1"/>
  <c r="AP37" i="1"/>
  <c r="AZ36" i="1"/>
  <c r="AW36" i="1"/>
  <c r="AU36" i="1"/>
  <c r="AS36" i="1"/>
  <c r="AP36" i="1"/>
  <c r="AZ35" i="1"/>
  <c r="AW35" i="1"/>
  <c r="AU35" i="1"/>
  <c r="AS35" i="1"/>
  <c r="AP35" i="1"/>
  <c r="AZ34" i="1"/>
  <c r="AW34" i="1"/>
  <c r="AU34" i="1"/>
  <c r="AS34" i="1"/>
  <c r="AP34" i="1"/>
  <c r="AZ33" i="1"/>
  <c r="AW33" i="1"/>
  <c r="AW54" i="1" s="1"/>
  <c r="AU33" i="1"/>
  <c r="AS33" i="1"/>
  <c r="AS54" i="1" s="1"/>
  <c r="AP33" i="1"/>
  <c r="AZ32" i="1"/>
  <c r="AZ54" i="1" s="1"/>
  <c r="AW32" i="1"/>
  <c r="AU32" i="1"/>
  <c r="AU54" i="1" s="1"/>
  <c r="AS32" i="1"/>
  <c r="AP32" i="1"/>
  <c r="AP54" i="1" s="1"/>
  <c r="BA30" i="1"/>
  <c r="BA56" i="1" s="1"/>
  <c r="AY30" i="1"/>
  <c r="AY56" i="1" s="1"/>
  <c r="AX30" i="1"/>
  <c r="AX56" i="1" s="1"/>
  <c r="AV30" i="1"/>
  <c r="AV56" i="1" s="1"/>
  <c r="AT30" i="1"/>
  <c r="AT56" i="1" s="1"/>
  <c r="AR30" i="1"/>
  <c r="AR56" i="1" s="1"/>
  <c r="AQ30" i="1"/>
  <c r="AQ56" i="1" s="1"/>
  <c r="AO30" i="1"/>
  <c r="AO56" i="1" s="1"/>
  <c r="AN30" i="1"/>
  <c r="AN56" i="1" s="1"/>
  <c r="AM30" i="1"/>
  <c r="AM56" i="1" s="1"/>
  <c r="AK30" i="1"/>
  <c r="AK56" i="1" s="1"/>
  <c r="AI30" i="1"/>
  <c r="AI56" i="1" s="1"/>
  <c r="AG30" i="1"/>
  <c r="AG56" i="1" s="1"/>
  <c r="AE30" i="1"/>
  <c r="AE56" i="1" s="1"/>
  <c r="AC30" i="1"/>
  <c r="AC56" i="1" s="1"/>
  <c r="AA30" i="1"/>
  <c r="AA56" i="1" s="1"/>
  <c r="Y30" i="1"/>
  <c r="Y56" i="1" s="1"/>
  <c r="X30" i="1"/>
  <c r="X56" i="1" s="1"/>
  <c r="W30" i="1"/>
  <c r="W56" i="1" s="1"/>
  <c r="V30" i="1"/>
  <c r="V56" i="1" s="1"/>
  <c r="U30" i="1"/>
  <c r="U56" i="1" s="1"/>
  <c r="T30" i="1"/>
  <c r="T56" i="1" s="1"/>
  <c r="R30" i="1"/>
  <c r="R56" i="1" s="1"/>
  <c r="P30" i="1"/>
  <c r="P56" i="1" s="1"/>
  <c r="O30" i="1"/>
  <c r="O56" i="1" s="1"/>
  <c r="N30" i="1"/>
  <c r="N56" i="1" s="1"/>
  <c r="M30" i="1"/>
  <c r="M56" i="1" s="1"/>
  <c r="L30" i="1"/>
  <c r="L56" i="1" s="1"/>
  <c r="K30" i="1"/>
  <c r="K56" i="1" s="1"/>
  <c r="J30" i="1"/>
  <c r="J56" i="1" s="1"/>
  <c r="H30" i="1"/>
  <c r="H56" i="1" s="1"/>
  <c r="D30" i="1"/>
  <c r="D56" i="1" s="1"/>
  <c r="AZ29" i="1"/>
  <c r="AW29" i="1"/>
  <c r="AU29" i="1"/>
  <c r="AS29" i="1"/>
  <c r="AP29" i="1"/>
  <c r="AZ28" i="1"/>
  <c r="AW28" i="1"/>
  <c r="AU28" i="1"/>
  <c r="AS28" i="1"/>
  <c r="AP28" i="1"/>
  <c r="AZ27" i="1"/>
  <c r="AW27" i="1"/>
  <c r="AU27" i="1"/>
  <c r="AS27" i="1"/>
  <c r="AP27" i="1"/>
  <c r="AZ26" i="1"/>
  <c r="AW26" i="1"/>
  <c r="AU26" i="1"/>
  <c r="AS26" i="1"/>
  <c r="AP26" i="1"/>
  <c r="AZ25" i="1"/>
  <c r="AW25" i="1"/>
  <c r="AU25" i="1"/>
  <c r="AS25" i="1"/>
  <c r="AP25" i="1"/>
  <c r="AZ24" i="1"/>
  <c r="AW24" i="1"/>
  <c r="AU24" i="1"/>
  <c r="AS24" i="1"/>
  <c r="AP24" i="1"/>
  <c r="AZ23" i="1"/>
  <c r="AW23" i="1"/>
  <c r="AU23" i="1"/>
  <c r="AS23" i="1"/>
  <c r="AP23" i="1"/>
  <c r="AZ22" i="1"/>
  <c r="AW22" i="1"/>
  <c r="AU22" i="1"/>
  <c r="AS22" i="1"/>
  <c r="AP22" i="1"/>
  <c r="AZ21" i="1"/>
  <c r="AW21" i="1"/>
  <c r="AU21" i="1"/>
  <c r="AS21" i="1"/>
  <c r="AP21" i="1"/>
  <c r="AZ20" i="1"/>
  <c r="AW20" i="1"/>
  <c r="AU20" i="1"/>
  <c r="AS20" i="1"/>
  <c r="AP20" i="1"/>
  <c r="AZ19" i="1"/>
  <c r="AW19" i="1"/>
  <c r="AU19" i="1"/>
  <c r="AS19" i="1"/>
  <c r="AP19" i="1"/>
  <c r="AZ18" i="1"/>
  <c r="AW18" i="1"/>
  <c r="AU18" i="1"/>
  <c r="AS18" i="1"/>
  <c r="AP18" i="1"/>
  <c r="AZ17" i="1"/>
  <c r="AW17" i="1"/>
  <c r="AU17" i="1"/>
  <c r="AS17" i="1"/>
  <c r="AP17" i="1"/>
  <c r="AZ16" i="1"/>
  <c r="AW16" i="1"/>
  <c r="AU16" i="1"/>
  <c r="AS16" i="1"/>
  <c r="AP16" i="1"/>
  <c r="AZ15" i="1"/>
  <c r="AW15" i="1"/>
  <c r="AU15" i="1"/>
  <c r="AS15" i="1"/>
  <c r="AP15" i="1"/>
  <c r="AZ14" i="1"/>
  <c r="AW14" i="1"/>
  <c r="AU14" i="1"/>
  <c r="AS14" i="1"/>
  <c r="AP14" i="1"/>
  <c r="AZ13" i="1"/>
  <c r="AW13" i="1"/>
  <c r="AU13" i="1"/>
  <c r="AS13" i="1"/>
  <c r="AP13" i="1"/>
  <c r="AZ12" i="1"/>
  <c r="AW12" i="1"/>
  <c r="AU12" i="1"/>
  <c r="AS12" i="1"/>
  <c r="AP12" i="1"/>
  <c r="AZ11" i="1"/>
  <c r="AW11" i="1"/>
  <c r="AU11" i="1"/>
  <c r="AS11" i="1"/>
  <c r="AP11" i="1"/>
  <c r="AZ10" i="1"/>
  <c r="AW10" i="1"/>
  <c r="AU10" i="1"/>
  <c r="AS10" i="1"/>
  <c r="AP10" i="1"/>
  <c r="AZ9" i="1"/>
  <c r="AZ30" i="1" s="1"/>
  <c r="AW9" i="1"/>
  <c r="AW30" i="1" s="1"/>
  <c r="AW56" i="1" s="1"/>
  <c r="AU9" i="1"/>
  <c r="AU30" i="1" s="1"/>
  <c r="AS9" i="1"/>
  <c r="AS30" i="1" s="1"/>
  <c r="AS56" i="1" s="1"/>
  <c r="AP9" i="1"/>
  <c r="AP30" i="1" s="1"/>
  <c r="BZ66" i="2" l="1"/>
  <c r="AQ44" i="4"/>
  <c r="AQ45" i="4" s="1"/>
  <c r="AU44" i="4"/>
  <c r="AU45" i="4" s="1"/>
  <c r="AN45" i="4"/>
  <c r="AS45" i="4"/>
  <c r="AX45" i="4"/>
  <c r="BU12" i="2"/>
  <c r="BS12" i="2"/>
  <c r="BS13" i="2"/>
  <c r="BU13" i="2"/>
  <c r="BS15" i="2"/>
  <c r="BU15" i="2"/>
  <c r="BS17" i="2"/>
  <c r="BU17" i="2"/>
  <c r="BS19" i="2"/>
  <c r="BU19" i="2"/>
  <c r="BS21" i="2"/>
  <c r="BU21" i="2"/>
  <c r="BS23" i="2"/>
  <c r="BU23" i="2"/>
  <c r="BS25" i="2"/>
  <c r="BU25" i="2"/>
  <c r="BS27" i="2"/>
  <c r="BU27" i="2"/>
  <c r="BS29" i="2"/>
  <c r="BU29" i="2"/>
  <c r="BS31" i="2"/>
  <c r="BU31" i="2"/>
  <c r="BS33" i="2"/>
  <c r="BU33" i="2"/>
  <c r="BS35" i="2"/>
  <c r="BU35" i="2"/>
  <c r="BS37" i="2"/>
  <c r="BU37" i="2"/>
  <c r="BS39" i="2"/>
  <c r="BU39" i="2"/>
  <c r="BS41" i="2"/>
  <c r="BU41" i="2"/>
  <c r="BS43" i="2"/>
  <c r="BU43" i="2"/>
  <c r="BS45" i="2"/>
  <c r="BU45" i="2"/>
  <c r="BS47" i="2"/>
  <c r="BU47" i="2"/>
  <c r="BS49" i="2"/>
  <c r="BU49" i="2"/>
  <c r="BS51" i="2"/>
  <c r="BU51" i="2"/>
  <c r="BS53" i="2"/>
  <c r="BU53" i="2"/>
  <c r="BS55" i="2"/>
  <c r="BU55" i="2"/>
  <c r="BS57" i="2"/>
  <c r="BU57" i="2"/>
  <c r="BS59" i="2"/>
  <c r="BU59" i="2"/>
  <c r="BS61" i="2"/>
  <c r="BU61" i="2"/>
  <c r="BS63" i="2"/>
  <c r="BU63" i="2"/>
  <c r="BS65" i="2"/>
  <c r="BU65" i="2"/>
  <c r="BS14" i="2"/>
  <c r="BS18" i="2"/>
  <c r="BS22" i="2"/>
  <c r="BS26" i="2"/>
  <c r="BS30" i="2"/>
  <c r="BS34" i="2"/>
  <c r="BS38" i="2"/>
  <c r="BS42" i="2"/>
  <c r="BS46" i="2"/>
  <c r="BS50" i="2"/>
  <c r="BS54" i="2"/>
  <c r="BS58" i="2"/>
  <c r="BS62" i="2"/>
  <c r="N66" i="2"/>
  <c r="X66" i="2"/>
  <c r="BR11" i="2"/>
  <c r="BS16" i="2"/>
  <c r="BS20" i="2"/>
  <c r="BS24" i="2"/>
  <c r="BS28" i="2"/>
  <c r="BS32" i="2"/>
  <c r="BS36" i="2"/>
  <c r="BS40" i="2"/>
  <c r="BS44" i="2"/>
  <c r="BS48" i="2"/>
  <c r="BS52" i="2"/>
  <c r="BS56" i="2"/>
  <c r="BS60" i="2"/>
  <c r="BS64" i="2"/>
  <c r="AP56" i="1"/>
  <c r="AU56" i="1"/>
  <c r="AZ56" i="1"/>
  <c r="BR66" i="2" l="1"/>
  <c r="BU11" i="2"/>
  <c r="BU66" i="2" s="1"/>
  <c r="BS11" i="2"/>
  <c r="BS66" i="2" s="1"/>
</calcChain>
</file>

<file path=xl/sharedStrings.xml><?xml version="1.0" encoding="utf-8"?>
<sst xmlns="http://schemas.openxmlformats.org/spreadsheetml/2006/main" count="825" uniqueCount="337">
  <si>
    <t>№</t>
  </si>
  <si>
    <t>ФИО</t>
  </si>
  <si>
    <t>Наименование должностей</t>
  </si>
  <si>
    <t>Кол-во единиц/ ставка</t>
  </si>
  <si>
    <t>Стаж</t>
  </si>
  <si>
    <t>Категория / Разряд</t>
  </si>
  <si>
    <t>Коэффициент</t>
  </si>
  <si>
    <t>Итого по единицам/ тарифная ставка</t>
  </si>
  <si>
    <t>Повышение за работу в сельской местности</t>
  </si>
  <si>
    <t>Доплаты</t>
  </si>
  <si>
    <t>Всего доплат</t>
  </si>
  <si>
    <t>Итого основной заработной платы в месяц</t>
  </si>
  <si>
    <t>Итого основной заработной платы в год</t>
  </si>
  <si>
    <t>Пособие на оздоровление к отпуску</t>
  </si>
  <si>
    <t>Мат.помощь на оздоровление к отпуску (экология)</t>
  </si>
  <si>
    <t>За работу с библиотечным фондом учебников</t>
  </si>
  <si>
    <t>Руководство школой 20%</t>
  </si>
  <si>
    <t>Руководителям учреждений, за работу с детьми с ограниченными возможностями</t>
  </si>
  <si>
    <t>За работу с детьми с ограниченными возможностями в умственном развитии</t>
  </si>
  <si>
    <t>Доплата за работу в ночное время</t>
  </si>
  <si>
    <t>Доплата за работу в выходные и праздничные дни</t>
  </si>
  <si>
    <t>За работу на территориях радиационного риска: повышенного радиационного риска</t>
  </si>
  <si>
    <t>Доплата за работу в зоне экологического бедствия</t>
  </si>
  <si>
    <t>За уборку помещений, использующим дезинфицирующие средства</t>
  </si>
  <si>
    <t>За уборку  туалетов с использованием дезинфицирующих средств</t>
  </si>
  <si>
    <t>Надбавка за классность, квалификацию</t>
  </si>
  <si>
    <t>Надбавка за особые условия труда</t>
  </si>
  <si>
    <t>Доплата за степень магистра по научно - педагогическому направлению</t>
  </si>
  <si>
    <t>Классное руководство</t>
  </si>
  <si>
    <t>За заведование учебными кабинетами</t>
  </si>
  <si>
    <t>Доплата за квалификационную категорию руководителям и заместителям руководителей организаций образования 30%,50%,100%</t>
  </si>
  <si>
    <t>Доплата за квалификационную категорию педагог- мастер 50%</t>
  </si>
  <si>
    <t>Доплата за квалификационную категорию педагог- исследователь 40%</t>
  </si>
  <si>
    <t>Доплата за квалификационную категорию педагог- эксперт 35%</t>
  </si>
  <si>
    <t>Доплата за квалификационную категорию педагог- модератор 30%</t>
  </si>
  <si>
    <t>Доплата за ведение внеурочных спорт занятий</t>
  </si>
  <si>
    <t xml:space="preserve">Доплата рабочим, специалистам и служащим за совмещение должностей, за расширение зоны обслуживания </t>
  </si>
  <si>
    <t>Прочие</t>
  </si>
  <si>
    <t>%</t>
  </si>
  <si>
    <t>Сумма</t>
  </si>
  <si>
    <t>Всего</t>
  </si>
  <si>
    <t>МБ</t>
  </si>
  <si>
    <t>РБ</t>
  </si>
  <si>
    <t>АБДЕНОВ ЕРГАЛИ ЗУЛБЫХАРУЛЫ</t>
  </si>
  <si>
    <t>Заместитель директора по воспитательной работе</t>
  </si>
  <si>
    <t>22,4,3</t>
  </si>
  <si>
    <t>А1-3-1</t>
  </si>
  <si>
    <t>Баймурзаев Ербол Умирбекович</t>
  </si>
  <si>
    <t>Заместитель директора по УР</t>
  </si>
  <si>
    <t>7,4,3</t>
  </si>
  <si>
    <t>Батанов Канат Исабекулы</t>
  </si>
  <si>
    <t>29,4,3</t>
  </si>
  <si>
    <t>Дилдабаев Ахмет Нуржанулы</t>
  </si>
  <si>
    <t>Заместитель директора по хоз работе</t>
  </si>
  <si>
    <t>1,3,7</t>
  </si>
  <si>
    <t>А2-3</t>
  </si>
  <si>
    <t>ЕСЕНАЛИЕВ БЕРИК НУРЛАНУЛЫ</t>
  </si>
  <si>
    <t>Заместитель директора по проф работе</t>
  </si>
  <si>
    <t>25,4,3</t>
  </si>
  <si>
    <t>Ельгиндиева Мунира Шамильевна</t>
  </si>
  <si>
    <t>15,4,3</t>
  </si>
  <si>
    <t>ЖАСҰЗАҚ АРАЙ АБАЙҚЫЗЫ</t>
  </si>
  <si>
    <t>Педагог дополнительного образования</t>
  </si>
  <si>
    <t>1,4,3</t>
  </si>
  <si>
    <t>В3-4o</t>
  </si>
  <si>
    <t>ЛЕБЕКОВА НУРГУЛЬ ТУРЕГЕЛДИЕВНА</t>
  </si>
  <si>
    <t>педагог-профориентатор</t>
  </si>
  <si>
    <t>В3-3o</t>
  </si>
  <si>
    <t>САПАРБЕКОВ УАЛИХАН ДОСМУРАТУЛЫ</t>
  </si>
  <si>
    <t>Учитель НВ и ТП</t>
  </si>
  <si>
    <t>В2-1o</t>
  </si>
  <si>
    <t>ШАЛДАНБАЙ БАЛНУР СЕЙІТХАНҚЫЗЫ</t>
  </si>
  <si>
    <t>Социальный педагог</t>
  </si>
  <si>
    <t>8,4,3</t>
  </si>
  <si>
    <t>АБДУАЛИЕВА РОЗА УЛЫКБЕКОВНА</t>
  </si>
  <si>
    <t>Воспитатель</t>
  </si>
  <si>
    <t>5,4,3</t>
  </si>
  <si>
    <t>АМАНГЕЛЬДИЕВА НАЗГУЛЬ НУРЛАНҚЫЗЫ</t>
  </si>
  <si>
    <t>Педагог-организатор</t>
  </si>
  <si>
    <t>10,4,3</t>
  </si>
  <si>
    <t>ЖУНИСБАЕВА МАДИНА УСЕНОВНА</t>
  </si>
  <si>
    <t>Педагог-психолог</t>
  </si>
  <si>
    <t>20,4,3</t>
  </si>
  <si>
    <t>В2-3o</t>
  </si>
  <si>
    <t>Жунусова Майя Абуталиповна</t>
  </si>
  <si>
    <t>КЫДЫРАЛИЕВА ЭЛЬМИРА АСИЛБЕКОВНА</t>
  </si>
  <si>
    <t>Вожатый</t>
  </si>
  <si>
    <t>ТУРАБАЕВА АЙЖАН КУЛТАСКЫЗЫ</t>
  </si>
  <si>
    <t>Дефектолог</t>
  </si>
  <si>
    <t>32,4,3</t>
  </si>
  <si>
    <t>Ахметова Асылзат Акмырзаевна</t>
  </si>
  <si>
    <t>Лаборант</t>
  </si>
  <si>
    <t>0,5,3</t>
  </si>
  <si>
    <t>С2</t>
  </si>
  <si>
    <t>МУШЕБАЕВА ГУЛБАГИРА МУСАТАНОВНА</t>
  </si>
  <si>
    <t>17,4,3</t>
  </si>
  <si>
    <t>0,2,0</t>
  </si>
  <si>
    <t>Назарбекова Эльмира Бауыржановна</t>
  </si>
  <si>
    <t>Руководитель (заведующий) библиотекой</t>
  </si>
  <si>
    <t>33,4,3</t>
  </si>
  <si>
    <t>С1</t>
  </si>
  <si>
    <t>СЫПАТАЕВА ТИЛЛАШ КЫДЫРАЛИЕВНА</t>
  </si>
  <si>
    <t>Делопроизводитель</t>
  </si>
  <si>
    <t>19,4,3</t>
  </si>
  <si>
    <t>D</t>
  </si>
  <si>
    <t>Итого по: АХП</t>
  </si>
  <si>
    <t>АМЕТБАЕВА КУЛАЙХАН КУАТБЕКОВНА</t>
  </si>
  <si>
    <t>Уборщик служебных помещений</t>
  </si>
  <si>
    <t>01</t>
  </si>
  <si>
    <t>Айнакулов Дузенбай Жолдасович</t>
  </si>
  <si>
    <t>Водитель</t>
  </si>
  <si>
    <t>06</t>
  </si>
  <si>
    <t>Электрик</t>
  </si>
  <si>
    <t>03</t>
  </si>
  <si>
    <t>Дуйсенбаев Болат Жорабекулы</t>
  </si>
  <si>
    <t>Сторож</t>
  </si>
  <si>
    <t>Дуйсенбаева Зейнеп Ермеккызы</t>
  </si>
  <si>
    <t>ЕГЕНОВА АЙНУР АСИЛХАНКЫЗЫ</t>
  </si>
  <si>
    <t>Вахтер</t>
  </si>
  <si>
    <t>ЖАНУЗАКОВА АЙГЕРИМ СЛАНБАЕВНА</t>
  </si>
  <si>
    <t>ЖАНЫЗАКОВ ЕРБОСЫН ТУЛЕБАЙУЛЫ</t>
  </si>
  <si>
    <t>Жанызаков Самат Тулебаевич</t>
  </si>
  <si>
    <t>Оператор кательной (Машинист)</t>
  </si>
  <si>
    <t>Жолдасов Нартай Алтаевич</t>
  </si>
  <si>
    <t>Жорабек Мейрамхан Болатұлы</t>
  </si>
  <si>
    <t>Куанбекова Роза Бейсеновна</t>
  </si>
  <si>
    <t>Курманбаев Улукбек Толегенович</t>
  </si>
  <si>
    <t>Рабочий</t>
  </si>
  <si>
    <t>МЫРЗАКУЛОВА САУЛЕ ПАНЗАБЕККЫЗЫ</t>
  </si>
  <si>
    <t>Мамытбеков Багдат Жарылкасынович</t>
  </si>
  <si>
    <t>Мамытханова Жаныл Акжоловна</t>
  </si>
  <si>
    <t>Дворник</t>
  </si>
  <si>
    <t>Муханбетжанова Сандугаш Зайниевна</t>
  </si>
  <si>
    <t>НОГАЕВА САНДУГАШ ЕСАЛЫКЫЗЫ</t>
  </si>
  <si>
    <t>Оразбаева Ақтолқын Сатыбалдықызы</t>
  </si>
  <si>
    <t>ТУЙМЕЛИЕВА МЕЙРАМКУЛ ОСКЕНКЫЗЫ</t>
  </si>
  <si>
    <t>Туякбаев Гани Ермаханулы</t>
  </si>
  <si>
    <t>Итого по: рабочие</t>
  </si>
  <si>
    <t>№ п/п</t>
  </si>
  <si>
    <t>Должность</t>
  </si>
  <si>
    <t>Образование</t>
  </si>
  <si>
    <t>Диплом</t>
  </si>
  <si>
    <t>Категория</t>
  </si>
  <si>
    <t>Должностной оклад одной ставки</t>
  </si>
  <si>
    <t>Количество ставок</t>
  </si>
  <si>
    <t>Часов в неделю</t>
  </si>
  <si>
    <t>Заработная плата в месяц</t>
  </si>
  <si>
    <t>Сумма должностных окладов в месяц</t>
  </si>
  <si>
    <t>За проверку тетрадей и письменных работ</t>
  </si>
  <si>
    <t>Доплата за квалификацию педагогического мастерства: педагог-мастер</t>
  </si>
  <si>
    <t>Доплата за квалификацию педагогического мастерства: педагог-исследователь</t>
  </si>
  <si>
    <t>Доплата за квалификацию педагогического мастерства: педагог-эксперт</t>
  </si>
  <si>
    <t>Доплата за квалификацию педагогического мастерства: педагог-модератор</t>
  </si>
  <si>
    <t>Доплата за ученую степень - кандидат наук</t>
  </si>
  <si>
    <t>Доплата за наставничество</t>
  </si>
  <si>
    <t>За ведение по обновленному содержанию образования</t>
  </si>
  <si>
    <t>за работу  в школе с детьми ЗПР 40% от БДО</t>
  </si>
  <si>
    <t>Полиязычие</t>
  </si>
  <si>
    <t>Привлечение педагогов в регионы имеющих дефицит учителей</t>
  </si>
  <si>
    <t xml:space="preserve">Доплата за углубленное преподавание отдельных предметов профильного направления 20%   </t>
  </si>
  <si>
    <t>Предшкольные классы</t>
  </si>
  <si>
    <t>Классы 1-4</t>
  </si>
  <si>
    <t>Классы 5-9</t>
  </si>
  <si>
    <t>Классы 10-12</t>
  </si>
  <si>
    <t>Итого</t>
  </si>
  <si>
    <t>неполное</t>
  </si>
  <si>
    <t>полное</t>
  </si>
  <si>
    <t>ӘБДІҒАЗЫ ТАҢШОЛПАН ИСАҚҚЫЗЫ</t>
  </si>
  <si>
    <t>Учитель технологии</t>
  </si>
  <si>
    <t>высшее</t>
  </si>
  <si>
    <t>Учитель истории</t>
  </si>
  <si>
    <t>В2-2o</t>
  </si>
  <si>
    <t>АБЕНОВА ЖАНАР БАКТИБАЕВНА</t>
  </si>
  <si>
    <t>Учитель начальных классов</t>
  </si>
  <si>
    <t>АЙДАРОВА ЖАЗИРА ИСЕНБІҚЫЗЫ</t>
  </si>
  <si>
    <t>Учитель математики</t>
  </si>
  <si>
    <t>В2-4o</t>
  </si>
  <si>
    <t>2,4,3</t>
  </si>
  <si>
    <t>АЙНАКУЛОВА УЛБОСЫН ПЕРНЕБАЕВНА</t>
  </si>
  <si>
    <t>13,4,3</t>
  </si>
  <si>
    <t>АНАРБАЕВА ГУЛБАНУ МОЛЫБАЕВНА</t>
  </si>
  <si>
    <t>Учитель музыки</t>
  </si>
  <si>
    <t>11,4,3</t>
  </si>
  <si>
    <t>АНАРБЕКОВА КУЛПАН САТЫБАЛДИЕВНА</t>
  </si>
  <si>
    <t>Учитель биологии</t>
  </si>
  <si>
    <t>23,4,3</t>
  </si>
  <si>
    <t>АСҚАР АЙГҮЛ ТҰРҒАНБЕКҚЫЗЫ</t>
  </si>
  <si>
    <t>АХМЕТ НҰРЛЫҚЫЗ НҰРЛАНБЕКҚЫЗЫ</t>
  </si>
  <si>
    <t>Учитель английского языка</t>
  </si>
  <si>
    <t>БАЙСЕЙТОВА КАЛАМКАС МЕЙРАМОВНА</t>
  </si>
  <si>
    <t>БАТЫРБЕКОВА ЖАНАР ОМАРХАНОВНА</t>
  </si>
  <si>
    <t>БАХАШЕВА БАКЫТ МАСАТКЫЗЫ</t>
  </si>
  <si>
    <t>Учитель русского языка и литературы</t>
  </si>
  <si>
    <t>35,4,3</t>
  </si>
  <si>
    <t>БОРМБЕКОВА ГҮЛЖАЗИРА ӘЛІШЕРҚЫЗЫ</t>
  </si>
  <si>
    <t>Багитова Кундыз Козбакаровна</t>
  </si>
  <si>
    <t>4,4,3</t>
  </si>
  <si>
    <t>Учитель казахского языка и литературы</t>
  </si>
  <si>
    <t>ДАУРЕНОВА АЛМАГУЛ БАУЫРЖАНОВНА</t>
  </si>
  <si>
    <t>14,4,3</t>
  </si>
  <si>
    <t>ДЖУМАТИНОВА ИНДИРА БАКЫТЖАНОВНА</t>
  </si>
  <si>
    <t>ДОСЫБАЕВА ЛАУРА АЛТЫНБЕКОВНА</t>
  </si>
  <si>
    <t>ДУЙСЕЕВА САЛТАНАТ ТАЛГАТОВНА</t>
  </si>
  <si>
    <t>ЕРНАЗАРОВА РАУАН АБДИМАЖИТОВНА</t>
  </si>
  <si>
    <t>Учитель физики</t>
  </si>
  <si>
    <t>Учитель химии</t>
  </si>
  <si>
    <t>ЕШТАЕВА ГАУХАР САТТАРБЕКОВНА</t>
  </si>
  <si>
    <t>40,4,3</t>
  </si>
  <si>
    <t>ЖАНТАЙ ДУЛАТ ҚАНАТБЕКҰЛЫ</t>
  </si>
  <si>
    <t>Учитель физической культуры и спорта</t>
  </si>
  <si>
    <t>Учитель коррекции</t>
  </si>
  <si>
    <t>ИМАНКУЛОВА УРЗАДА КАХАРМАНКЫЗЫ</t>
  </si>
  <si>
    <t>КОЖАХМЕТОВА ГУЛЬЗИРА АЙТКУЛОВНА</t>
  </si>
  <si>
    <t>Учитель глобальных компетенций</t>
  </si>
  <si>
    <t>МАРАТ ХАЛИМА МАРАТҚЫЗЫ</t>
  </si>
  <si>
    <t>МУСАЕВА МАКПАЛ ДУЙСЕНБАЕВНА</t>
  </si>
  <si>
    <t>Учитель информатики</t>
  </si>
  <si>
    <t>Мулдеков Ержигит Курбанбекович</t>
  </si>
  <si>
    <t>1,3,13</t>
  </si>
  <si>
    <t>НАЛИБАЕВА ЗУЛПИЯ ТАЖИБАЙКЫЗЫ</t>
  </si>
  <si>
    <t>37,7,5</t>
  </si>
  <si>
    <t>ОРАЗБАЕВА КАМИЛА СУЛТАНКЫЗЫ</t>
  </si>
  <si>
    <t>38,4,3</t>
  </si>
  <si>
    <t>ПАНЗАБЕКОВА САБИРА ТУРЕБЕКОВНА</t>
  </si>
  <si>
    <t>36,4,3</t>
  </si>
  <si>
    <t>САДЫКОВА ГУЛЬНУР ТАЖИБАЙКЫЗЫ</t>
  </si>
  <si>
    <t>САЛИБЕКОВ АГМАН ЕРМЕКОВИЧ</t>
  </si>
  <si>
    <t>Учитель НВП</t>
  </si>
  <si>
    <t>САПАРБЕКОВА МАНЗУРА АБДУЛЛАКЫЗЫ</t>
  </si>
  <si>
    <t>Учитель географии</t>
  </si>
  <si>
    <t>30,4,3</t>
  </si>
  <si>
    <t>САУРБАЕВА ЛИРА АМИРХАНОВНА</t>
  </si>
  <si>
    <t>СЕИТКУЛОВ КОСЖАН ЖЕТПИСУЛЫ</t>
  </si>
  <si>
    <t>СЕЙДАЕВ НУРГАЛИ НИШАНАЛИЕВИЧ</t>
  </si>
  <si>
    <t>16,4,3</t>
  </si>
  <si>
    <t>СЕЙДУЛЛАХАНОВА БАЯН АРАПБАЕВНА</t>
  </si>
  <si>
    <t>Тұрғын Жұлдызай Дінмұханбетқызы</t>
  </si>
  <si>
    <t>1,2,29</t>
  </si>
  <si>
    <t>ТАЖИЕВА ЖАНСАЯ БАРАКАТОВНА</t>
  </si>
  <si>
    <t>ТЕМИРБЕКОВА ДИНАРА ОРЫНБАСАРОВНА</t>
  </si>
  <si>
    <t>ТУЛЕГЕНОВА ЖАДРА САТЫБАЛДЫЕВНА</t>
  </si>
  <si>
    <t>18,4,3</t>
  </si>
  <si>
    <t>31,4,3</t>
  </si>
  <si>
    <t>ШАЛДАНБАЕВА АЙСУЛУ БЕГЕТАЙКЫЗЫ</t>
  </si>
  <si>
    <t>ШИНАРБАЕВ ҚАЙРАТ ЕРЖАНҰЛЫ</t>
  </si>
  <si>
    <t>_____________</t>
  </si>
  <si>
    <t>Ш. Нурабаева</t>
  </si>
  <si>
    <t>______________</t>
  </si>
  <si>
    <t>Б. ЕСЕНАЛИЕВ</t>
  </si>
  <si>
    <t>(подпись)</t>
  </si>
  <si>
    <t>(ФИО)</t>
  </si>
  <si>
    <t>от «05» января 2026 г.</t>
  </si>
  <si>
    <t>Сводный тарификационный список организации на 05 января 2026 г.</t>
  </si>
  <si>
    <t>Набор классов, всего:</t>
  </si>
  <si>
    <t>В том числе</t>
  </si>
  <si>
    <t xml:space="preserve"> Предшкольная</t>
  </si>
  <si>
    <t xml:space="preserve"> 1-4 класс</t>
  </si>
  <si>
    <t xml:space="preserve">  5-9 класс</t>
  </si>
  <si>
    <t xml:space="preserve"> 10-11 класс</t>
  </si>
  <si>
    <t>Недельная нагрузка, всего:</t>
  </si>
  <si>
    <t>Количество ставок, всего:</t>
  </si>
  <si>
    <t>Штатный сотрудник</t>
  </si>
  <si>
    <t>Тарифная ставка, всего:</t>
  </si>
  <si>
    <t>Надбавка, всего:</t>
  </si>
  <si>
    <t>Надбавка сельский</t>
  </si>
  <si>
    <t>Доплата за квалификационный уровень  категорию   от ДО 30%,50%,100%</t>
  </si>
  <si>
    <t>Доплата за ведение внеурочных спортивных занятий</t>
  </si>
  <si>
    <t>За библиотечный  фонд</t>
  </si>
  <si>
    <t xml:space="preserve">за вредность </t>
  </si>
  <si>
    <t>За особые условия труда 10% от оклада</t>
  </si>
  <si>
    <t>Доплата за ведение кабинета</t>
  </si>
  <si>
    <t>Доплата за квалификацию педагогического мастерства: педагог-исследователь 40%</t>
  </si>
  <si>
    <t>Доплата за квалификацию педагогического мастерства: педагог-исследователь 40% ШТАТ</t>
  </si>
  <si>
    <t>Доплата за квалификацию педагогического мастерства: педагог-модератор 30%</t>
  </si>
  <si>
    <t>Доплата за квалификацию педагогического мастерства: педагог-модератор 30% ШТАТ</t>
  </si>
  <si>
    <t>Надбавка за кл. руководства ПОЛНЫЙ</t>
  </si>
  <si>
    <t>Надбавка за обновленку 30% от оклада</t>
  </si>
  <si>
    <t>Надбавка проверка тетрадей НЕПОЛНЫЙ</t>
  </si>
  <si>
    <t>Надбавка проверка тетрадей ПОЛНЫЙ</t>
  </si>
  <si>
    <t>Обучение по дням (ҮЙДЕ ОҚЫТУ)</t>
  </si>
  <si>
    <t>Доплата за квалификацию педагогического мастерства: педагог-эксперт 35%</t>
  </si>
  <si>
    <t>Доплата за квалификацию педагогического мастерства: педагог-эксперт 35% ШТАТ</t>
  </si>
  <si>
    <t>Доплата за квалификацию педагогического мастерства: педагог-мастер 50%</t>
  </si>
  <si>
    <t>Доплата за квалификацию педагогического мастерства: педагог-мастер 50% ШТАТ</t>
  </si>
  <si>
    <t>За руководство школой  20 %</t>
  </si>
  <si>
    <t xml:space="preserve">Доплата за углубленное преподавание отдельных предметов профильного направления 20% </t>
  </si>
  <si>
    <t xml:space="preserve">ВСЕГО </t>
  </si>
  <si>
    <t>Коммунальное государственное учреждение "Общая средняя школа имени Толепбека Назарбекова" отдела развития человеческого потенциала Толебийского района управления развития человеческого потенциала Туркестанской области</t>
  </si>
  <si>
    <t>Наименование должности</t>
  </si>
  <si>
    <t>Ставка</t>
  </si>
  <si>
    <t>Тарифная ставка</t>
  </si>
  <si>
    <t>Надбавка за работу в сельской местности</t>
  </si>
  <si>
    <t>Надбавки и доплаты</t>
  </si>
  <si>
    <t xml:space="preserve">За работу с библиотечным фондом учебников
</t>
  </si>
  <si>
    <t>Надбавка за особые условия труда 10% от оклада</t>
  </si>
  <si>
    <t>Доплата за квалификационную категорию 30%,50%,100%</t>
  </si>
  <si>
    <t>Доплата за квалификацию педагогического мастерства: 35% ШТАТ</t>
  </si>
  <si>
    <t>Доплата за квалификацию педагогического мастерства: педагог-модератор 30%  ШТАТ</t>
  </si>
  <si>
    <t xml:space="preserve">Надбавка за кл. руководства 
</t>
  </si>
  <si>
    <t>Надбавка за обновленку 
30% от оклада</t>
  </si>
  <si>
    <t>Надбавка проверка тетрадей 
НЕПОЛНЫЙ</t>
  </si>
  <si>
    <t>Надбавка проверка тетрадей 
ПОЛНЫЙ</t>
  </si>
  <si>
    <t>Доплата рабочим, специалистам и служащим за совмещение должностей, за расширение зоны обслуживания</t>
  </si>
  <si>
    <t xml:space="preserve">Доплата за углубленное преподавание отдельных предметов профильного направления 20%  </t>
  </si>
  <si>
    <t>1</t>
  </si>
  <si>
    <t>учитель, из них:</t>
  </si>
  <si>
    <t xml:space="preserve"> - предшкольная</t>
  </si>
  <si>
    <t xml:space="preserve"> - 1-4 класс</t>
  </si>
  <si>
    <t xml:space="preserve"> -  5-9 класс</t>
  </si>
  <si>
    <t xml:space="preserve"> - 10-11 (12) класс</t>
  </si>
  <si>
    <t>Итого по учителям</t>
  </si>
  <si>
    <t>Итого по штатному персоналу</t>
  </si>
  <si>
    <t>ВСЕГО</t>
  </si>
  <si>
    <t>КММ-нің</t>
  </si>
  <si>
    <t>мектеп"</t>
  </si>
  <si>
    <t>білім беретін</t>
  </si>
  <si>
    <t xml:space="preserve">жалпы </t>
  </si>
  <si>
    <t>бөлімінің "Т.Назарбеков атындағы</t>
  </si>
  <si>
    <t>Төлеби ауданының білім</t>
  </si>
  <si>
    <t>"Бекітемін"</t>
  </si>
  <si>
    <t>"Келісемін"</t>
  </si>
  <si>
    <t>Түркістан облысы,Төлеби ауданының</t>
  </si>
  <si>
    <t>Ш.Нұрабаева</t>
  </si>
  <si>
    <t>________</t>
  </si>
  <si>
    <t>білім бөлімінің басшысы</t>
  </si>
  <si>
    <t>директорының м.а.</t>
  </si>
  <si>
    <t>Б.Есеналиев</t>
  </si>
  <si>
    <t>Глав бух   А.Кипшаков ___________</t>
  </si>
  <si>
    <t xml:space="preserve">Эконамист  М.Байжігіт  _______________  </t>
  </si>
  <si>
    <t>Бухалтер    Р.Тансыкбаева  ______________</t>
  </si>
  <si>
    <t>ДОІЖО  Е.Баймурзаев _____________</t>
  </si>
  <si>
    <t>Төлеби ауданы білім бөлімінің "Т.Назарбеков атындағы жалпы білім беретін мектебінің директорының м.а.</t>
  </si>
  <si>
    <t>_______</t>
  </si>
  <si>
    <t>жалпы білім беретін мектебінің директоры м.а.</t>
  </si>
  <si>
    <t>Бекітемін</t>
  </si>
  <si>
    <t>_________</t>
  </si>
  <si>
    <t xml:space="preserve">       Б.Есеналиев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</si>
</sst>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;\-#,##0.00;"/>
    <numFmt numFmtId="166" formatCode="#,##0.000;\-#,##0.000;"/>
    <numFmt numFmtId="167" formatCode="#,##0_ ;\-#,##0\ ;"/>
    <numFmt numFmtId="168" formatCode="#,##0.00_ ;\-#,##0.00\ ;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1" fillId="0" borderId="0" xfId="0" applyFo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top"/>
    </xf>
    <xf numFmtId="164" fontId="7" fillId="0" borderId="28" xfId="0" applyNumberFormat="1" applyFont="1" applyBorder="1" applyAlignment="1">
      <alignment vertical="top" wrapText="1"/>
    </xf>
    <xf numFmtId="0" fontId="7" fillId="0" borderId="28" xfId="0" applyFont="1" applyBorder="1" applyAlignment="1">
      <alignment vertical="top"/>
    </xf>
    <xf numFmtId="164" fontId="7" fillId="0" borderId="28" xfId="0" applyNumberFormat="1" applyFont="1" applyBorder="1" applyAlignment="1">
      <alignment horizontal="center" vertical="top" wrapText="1"/>
    </xf>
    <xf numFmtId="4" fontId="7" fillId="0" borderId="28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 wrapText="1"/>
    </xf>
    <xf numFmtId="165" fontId="7" fillId="0" borderId="28" xfId="0" applyNumberFormat="1" applyFont="1" applyBorder="1" applyAlignment="1">
      <alignment horizontal="center" vertical="top"/>
    </xf>
    <xf numFmtId="165" fontId="7" fillId="0" borderId="28" xfId="0" applyNumberFormat="1" applyFont="1" applyBorder="1" applyAlignment="1">
      <alignment horizontal="right" vertical="top" wrapText="1"/>
    </xf>
    <xf numFmtId="165" fontId="7" fillId="0" borderId="28" xfId="0" applyNumberFormat="1" applyFont="1" applyBorder="1" applyAlignment="1">
      <alignment horizontal="right" vertical="top"/>
    </xf>
    <xf numFmtId="165" fontId="7" fillId="0" borderId="28" xfId="0" applyNumberFormat="1" applyFont="1" applyBorder="1" applyAlignment="1">
      <alignment vertical="top" wrapText="1"/>
    </xf>
    <xf numFmtId="165" fontId="7" fillId="0" borderId="16" xfId="0" applyNumberFormat="1" applyFont="1" applyBorder="1" applyAlignment="1">
      <alignment vertical="top" wrapText="1"/>
    </xf>
    <xf numFmtId="165" fontId="7" fillId="0" borderId="27" xfId="0" applyNumberFormat="1" applyFont="1" applyBorder="1" applyAlignment="1">
      <alignment horizontal="right" vertical="top"/>
    </xf>
    <xf numFmtId="165" fontId="7" fillId="0" borderId="29" xfId="0" applyNumberFormat="1" applyFont="1" applyBorder="1" applyAlignment="1">
      <alignment horizontal="right" vertical="top"/>
    </xf>
    <xf numFmtId="0" fontId="5" fillId="2" borderId="27" xfId="0" applyFont="1" applyFill="1" applyBorder="1" applyAlignment="1">
      <alignment vertical="top"/>
    </xf>
    <xf numFmtId="49" fontId="5" fillId="2" borderId="28" xfId="0" applyNumberFormat="1" applyFont="1" applyFill="1" applyBorder="1" applyAlignment="1">
      <alignment vertical="top"/>
    </xf>
    <xf numFmtId="164" fontId="5" fillId="2" borderId="28" xfId="0" applyNumberFormat="1" applyFont="1" applyFill="1" applyBorder="1" applyAlignment="1">
      <alignment vertical="top" wrapText="1"/>
    </xf>
    <xf numFmtId="166" fontId="5" fillId="2" borderId="28" xfId="0" applyNumberFormat="1" applyFont="1" applyFill="1" applyBorder="1" applyAlignment="1">
      <alignment horizontal="center" vertical="top" wrapText="1"/>
    </xf>
    <xf numFmtId="165" fontId="5" fillId="2" borderId="28" xfId="0" applyNumberFormat="1" applyFont="1" applyFill="1" applyBorder="1" applyAlignment="1">
      <alignment horizontal="right" vertical="top" wrapText="1"/>
    </xf>
    <xf numFmtId="165" fontId="5" fillId="2" borderId="16" xfId="0" applyNumberFormat="1" applyFont="1" applyFill="1" applyBorder="1" applyAlignment="1">
      <alignment horizontal="right" vertical="top" wrapText="1"/>
    </xf>
    <xf numFmtId="165" fontId="5" fillId="2" borderId="27" xfId="0" applyNumberFormat="1" applyFont="1" applyFill="1" applyBorder="1" applyAlignment="1">
      <alignment horizontal="right" vertical="top" wrapText="1"/>
    </xf>
    <xf numFmtId="165" fontId="5" fillId="2" borderId="29" xfId="0" applyNumberFormat="1" applyFont="1" applyFill="1" applyBorder="1" applyAlignment="1">
      <alignment horizontal="right" vertical="top" wrapText="1"/>
    </xf>
    <xf numFmtId="0" fontId="7" fillId="0" borderId="11" xfId="0" applyFont="1" applyBorder="1" applyAlignment="1">
      <alignment vertical="top"/>
    </xf>
    <xf numFmtId="164" fontId="7" fillId="0" borderId="12" xfId="0" applyNumberFormat="1" applyFont="1" applyBorder="1" applyAlignment="1">
      <alignment vertical="top" wrapText="1"/>
    </xf>
    <xf numFmtId="165" fontId="7" fillId="0" borderId="12" xfId="0" applyNumberFormat="1" applyFont="1" applyBorder="1" applyAlignment="1">
      <alignment vertical="top" wrapText="1"/>
    </xf>
    <xf numFmtId="165" fontId="7" fillId="0" borderId="19" xfId="0" applyNumberFormat="1" applyFont="1" applyBorder="1" applyAlignment="1">
      <alignment vertical="top" wrapText="1"/>
    </xf>
    <xf numFmtId="165" fontId="7" fillId="0" borderId="22" xfId="0" applyNumberFormat="1" applyFont="1" applyBorder="1"/>
    <xf numFmtId="165" fontId="7" fillId="0" borderId="23" xfId="0" applyNumberFormat="1" applyFont="1" applyBorder="1"/>
    <xf numFmtId="165" fontId="7" fillId="0" borderId="26" xfId="0" applyNumberFormat="1" applyFont="1" applyBorder="1"/>
    <xf numFmtId="0" fontId="5" fillId="3" borderId="30" xfId="0" applyFont="1" applyFill="1" applyBorder="1" applyAlignment="1">
      <alignment vertical="top"/>
    </xf>
    <xf numFmtId="164" fontId="5" fillId="3" borderId="31" xfId="0" applyNumberFormat="1" applyFont="1" applyFill="1" applyBorder="1" applyAlignment="1">
      <alignment vertical="top" wrapText="1"/>
    </xf>
    <xf numFmtId="166" fontId="5" fillId="3" borderId="31" xfId="0" applyNumberFormat="1" applyFont="1" applyFill="1" applyBorder="1" applyAlignment="1">
      <alignment horizontal="center" vertical="top" wrapText="1"/>
    </xf>
    <xf numFmtId="165" fontId="5" fillId="3" borderId="31" xfId="0" applyNumberFormat="1" applyFont="1" applyFill="1" applyBorder="1" applyAlignment="1">
      <alignment horizontal="right" vertical="top" wrapText="1"/>
    </xf>
    <xf numFmtId="166" fontId="5" fillId="3" borderId="31" xfId="0" applyNumberFormat="1" applyFont="1" applyFill="1" applyBorder="1" applyAlignment="1">
      <alignment horizontal="right" vertical="top" wrapText="1"/>
    </xf>
    <xf numFmtId="165" fontId="5" fillId="3" borderId="32" xfId="0" applyNumberFormat="1" applyFont="1" applyFill="1" applyBorder="1" applyAlignment="1">
      <alignment horizontal="right" vertical="top" wrapText="1"/>
    </xf>
    <xf numFmtId="165" fontId="5" fillId="3" borderId="33" xfId="0" applyNumberFormat="1" applyFont="1" applyFill="1" applyBorder="1" applyAlignment="1">
      <alignment horizontal="right" vertical="top" wrapText="1"/>
    </xf>
    <xf numFmtId="165" fontId="5" fillId="3" borderId="34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wrapText="1"/>
    </xf>
    <xf numFmtId="4" fontId="7" fillId="0" borderId="23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vertical="top"/>
    </xf>
    <xf numFmtId="0" fontId="7" fillId="0" borderId="28" xfId="0" applyFont="1" applyBorder="1" applyAlignment="1">
      <alignment horizontal="left" vertical="top"/>
    </xf>
    <xf numFmtId="0" fontId="7" fillId="0" borderId="28" xfId="0" applyFont="1" applyBorder="1" applyAlignment="1">
      <alignment horizontal="center" vertical="top"/>
    </xf>
    <xf numFmtId="0" fontId="7" fillId="0" borderId="28" xfId="0" applyFont="1" applyBorder="1" applyAlignment="1">
      <alignment horizontal="left" vertical="top" wrapText="1"/>
    </xf>
    <xf numFmtId="165" fontId="7" fillId="0" borderId="16" xfId="0" applyNumberFormat="1" applyFont="1" applyBorder="1" applyAlignment="1">
      <alignment horizontal="right" vertical="top"/>
    </xf>
    <xf numFmtId="0" fontId="5" fillId="4" borderId="30" xfId="0" applyFont="1" applyFill="1" applyBorder="1"/>
    <xf numFmtId="0" fontId="5" fillId="4" borderId="31" xfId="0" applyFont="1" applyFill="1" applyBorder="1"/>
    <xf numFmtId="0" fontId="5" fillId="4" borderId="31" xfId="0" applyFont="1" applyFill="1" applyBorder="1" applyAlignment="1">
      <alignment wrapText="1"/>
    </xf>
    <xf numFmtId="4" fontId="5" fillId="4" borderId="31" xfId="0" applyNumberFormat="1" applyFont="1" applyFill="1" applyBorder="1"/>
    <xf numFmtId="4" fontId="5" fillId="4" borderId="31" xfId="0" applyNumberFormat="1" applyFont="1" applyFill="1" applyBorder="1" applyAlignment="1">
      <alignment horizontal="right" vertical="top"/>
    </xf>
    <xf numFmtId="165" fontId="5" fillId="4" borderId="31" xfId="0" applyNumberFormat="1" applyFont="1" applyFill="1" applyBorder="1" applyAlignment="1">
      <alignment horizontal="right" vertical="top"/>
    </xf>
    <xf numFmtId="165" fontId="5" fillId="4" borderId="32" xfId="0" applyNumberFormat="1" applyFont="1" applyFill="1" applyBorder="1" applyAlignment="1">
      <alignment horizontal="right" vertical="top"/>
    </xf>
    <xf numFmtId="165" fontId="5" fillId="4" borderId="30" xfId="0" applyNumberFormat="1" applyFont="1" applyFill="1" applyBorder="1" applyAlignment="1">
      <alignment horizontal="right" vertical="top"/>
    </xf>
    <xf numFmtId="165" fontId="5" fillId="4" borderId="34" xfId="0" applyNumberFormat="1" applyFont="1" applyFill="1" applyBorder="1" applyAlignment="1">
      <alignment horizontal="right" vertical="top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167" fontId="12" fillId="0" borderId="0" xfId="0" applyNumberFormat="1" applyFont="1"/>
    <xf numFmtId="0" fontId="13" fillId="0" borderId="0" xfId="0" applyFont="1"/>
    <xf numFmtId="0" fontId="14" fillId="0" borderId="0" xfId="0" applyFont="1"/>
    <xf numFmtId="167" fontId="13" fillId="0" borderId="0" xfId="0" applyNumberFormat="1" applyFont="1"/>
    <xf numFmtId="167" fontId="6" fillId="0" borderId="28" xfId="0" applyNumberFormat="1" applyFont="1" applyBorder="1"/>
    <xf numFmtId="167" fontId="8" fillId="0" borderId="28" xfId="0" applyNumberFormat="1" applyFont="1" applyBorder="1"/>
    <xf numFmtId="168" fontId="6" fillId="0" borderId="28" xfId="0" applyNumberFormat="1" applyFont="1" applyBorder="1"/>
    <xf numFmtId="168" fontId="8" fillId="0" borderId="28" xfId="0" applyNumberFormat="1" applyFont="1" applyBorder="1"/>
    <xf numFmtId="0" fontId="8" fillId="0" borderId="28" xfId="0" applyFont="1" applyBorder="1"/>
    <xf numFmtId="0" fontId="8" fillId="0" borderId="0" xfId="0" applyFont="1"/>
    <xf numFmtId="0" fontId="16" fillId="0" borderId="0" xfId="0" applyFont="1"/>
    <xf numFmtId="0" fontId="1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6" fillId="0" borderId="16" xfId="0" applyFont="1" applyBorder="1" applyAlignment="1">
      <alignment vertical="top"/>
    </xf>
    <xf numFmtId="0" fontId="16" fillId="0" borderId="38" xfId="0" applyFont="1" applyBorder="1" applyAlignment="1">
      <alignment vertical="top"/>
    </xf>
    <xf numFmtId="0" fontId="16" fillId="0" borderId="17" xfId="0" applyFont="1" applyBorder="1" applyAlignment="1">
      <alignment vertical="top"/>
    </xf>
    <xf numFmtId="0" fontId="16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 vertical="center" wrapText="1"/>
    </xf>
    <xf numFmtId="165" fontId="11" fillId="0" borderId="28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left" vertical="center" wrapText="1"/>
    </xf>
    <xf numFmtId="165" fontId="11" fillId="0" borderId="28" xfId="0" applyNumberFormat="1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top"/>
    </xf>
    <xf numFmtId="0" fontId="11" fillId="0" borderId="28" xfId="0" applyFont="1" applyBorder="1" applyAlignment="1">
      <alignment horizontal="left" vertical="top"/>
    </xf>
    <xf numFmtId="165" fontId="11" fillId="0" borderId="28" xfId="0" applyNumberFormat="1" applyFont="1" applyBorder="1" applyAlignment="1">
      <alignment horizontal="right" vertical="top"/>
    </xf>
    <xf numFmtId="165" fontId="3" fillId="0" borderId="28" xfId="0" applyNumberFormat="1" applyFont="1" applyBorder="1" applyAlignment="1">
      <alignment horizontal="right" vertical="top" wrapText="1"/>
    </xf>
    <xf numFmtId="165" fontId="3" fillId="0" borderId="28" xfId="0" applyNumberFormat="1" applyFont="1" applyBorder="1" applyAlignment="1">
      <alignment horizontal="right" vertical="top"/>
    </xf>
    <xf numFmtId="165" fontId="11" fillId="0" borderId="28" xfId="0" applyNumberFormat="1" applyFont="1" applyBorder="1" applyAlignment="1">
      <alignment horizontal="right" vertical="top" wrapText="1"/>
    </xf>
    <xf numFmtId="0" fontId="16" fillId="0" borderId="15" xfId="0" applyFont="1" applyBorder="1" applyAlignment="1">
      <alignment vertical="top" wrapText="1"/>
    </xf>
    <xf numFmtId="165" fontId="16" fillId="0" borderId="15" xfId="0" applyNumberFormat="1" applyFont="1" applyBorder="1" applyAlignment="1">
      <alignment horizontal="right" vertical="top" wrapText="1"/>
    </xf>
    <xf numFmtId="165" fontId="16" fillId="0" borderId="28" xfId="0" applyNumberFormat="1" applyFont="1" applyBorder="1" applyAlignment="1">
      <alignment horizontal="right" vertical="top"/>
    </xf>
    <xf numFmtId="0" fontId="16" fillId="0" borderId="28" xfId="0" applyFont="1" applyBorder="1" applyAlignment="1">
      <alignment vertical="top"/>
    </xf>
    <xf numFmtId="0" fontId="16" fillId="0" borderId="0" xfId="0" applyFont="1" applyAlignment="1">
      <alignment horizontal="left"/>
    </xf>
    <xf numFmtId="0" fontId="17" fillId="0" borderId="0" xfId="0" applyFont="1" applyAlignment="1">
      <alignment wrapText="1"/>
    </xf>
    <xf numFmtId="49" fontId="1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 wrapText="1"/>
    </xf>
    <xf numFmtId="4" fontId="7" fillId="0" borderId="44" xfId="0" applyNumberFormat="1" applyFont="1" applyBorder="1" applyAlignment="1">
      <alignment horizontal="center" vertical="center" wrapText="1"/>
    </xf>
    <xf numFmtId="4" fontId="7" fillId="0" borderId="46" xfId="0" applyNumberFormat="1" applyFont="1" applyBorder="1" applyAlignment="1">
      <alignment horizontal="center" vertical="center" wrapText="1"/>
    </xf>
    <xf numFmtId="4" fontId="7" fillId="0" borderId="43" xfId="0" applyNumberFormat="1" applyFont="1" applyBorder="1" applyAlignment="1">
      <alignment horizontal="center" vertical="center" wrapText="1"/>
    </xf>
    <xf numFmtId="4" fontId="7" fillId="0" borderId="45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4" fontId="7" fillId="0" borderId="47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4" fontId="7" fillId="0" borderId="2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wrapText="1"/>
    </xf>
    <xf numFmtId="0" fontId="6" fillId="0" borderId="28" xfId="0" applyFont="1" applyBorder="1"/>
    <xf numFmtId="0" fontId="15" fillId="0" borderId="18" xfId="0" applyFont="1" applyBorder="1" applyAlignment="1">
      <alignment horizontal="center" wrapText="1"/>
    </xf>
    <xf numFmtId="0" fontId="8" fillId="0" borderId="28" xfId="0" applyFont="1" applyBorder="1"/>
    <xf numFmtId="0" fontId="8" fillId="0" borderId="16" xfId="0" applyFont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8" xfId="0" applyFont="1" applyBorder="1" applyAlignment="1">
      <alignment horizontal="left" wrapText="1"/>
    </xf>
    <xf numFmtId="0" fontId="12" fillId="0" borderId="0" xfId="0" applyFont="1"/>
    <xf numFmtId="0" fontId="10" fillId="0" borderId="48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0" fillId="0" borderId="18" xfId="0" applyFont="1" applyBorder="1" applyAlignment="1">
      <alignment horizontal="center"/>
    </xf>
    <xf numFmtId="165" fontId="11" fillId="0" borderId="15" xfId="0" applyNumberFormat="1" applyFont="1" applyBorder="1" applyAlignment="1">
      <alignment horizontal="right" vertical="center" wrapText="1"/>
    </xf>
    <xf numFmtId="165" fontId="11" fillId="0" borderId="12" xfId="0" applyNumberFormat="1" applyFont="1" applyBorder="1" applyAlignment="1">
      <alignment horizontal="right" vertical="center" wrapText="1"/>
    </xf>
    <xf numFmtId="165" fontId="11" fillId="0" borderId="49" xfId="0" applyNumberFormat="1" applyFont="1" applyBorder="1" applyAlignment="1">
      <alignment horizontal="right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2" xfId="0" applyNumberFormat="1" applyFont="1" applyBorder="1" applyAlignment="1">
      <alignment horizontal="center" vertical="center" wrapText="1"/>
    </xf>
    <xf numFmtId="165" fontId="11" fillId="0" borderId="49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49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0" fillId="0" borderId="18" xfId="0" applyFont="1" applyBorder="1" applyAlignment="1">
      <alignment horizontal="center" wrapText="1"/>
    </xf>
    <xf numFmtId="14" fontId="16" fillId="0" borderId="0" xfId="0" applyNumberFormat="1" applyFont="1" applyAlignment="1">
      <alignment horizontal="center"/>
    </xf>
    <xf numFmtId="0" fontId="10" fillId="0" borderId="48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"/>
  <sheetViews>
    <sheetView tabSelected="1" topLeftCell="A46" workbookViewId="0">
      <selection activeCell="AV58" sqref="AV58"/>
    </sheetView>
  </sheetViews>
  <sheetFormatPr defaultRowHeight="15" x14ac:dyDescent="0.25"/>
  <cols>
    <col min="7" max="7" width="7.85546875" customWidth="1"/>
    <col min="8" max="8" width="10.42578125" customWidth="1"/>
    <col min="9" max="9" width="7.5703125" customWidth="1"/>
    <col min="10" max="10" width="10.28515625" customWidth="1"/>
    <col min="11" max="11" width="7.28515625" customWidth="1"/>
    <col min="12" max="12" width="7.85546875" customWidth="1"/>
    <col min="13" max="13" width="7.7109375" customWidth="1"/>
    <col min="14" max="14" width="8" customWidth="1"/>
    <col min="43" max="43" width="10.28515625" customWidth="1"/>
    <col min="44" max="44" width="11.140625" customWidth="1"/>
    <col min="45" max="45" width="10.7109375" customWidth="1"/>
    <col min="47" max="47" width="10.7109375" customWidth="1"/>
    <col min="48" max="48" width="10.5703125" customWidth="1"/>
    <col min="49" max="49" width="10.85546875" customWidth="1"/>
  </cols>
  <sheetData>
    <row r="1" spans="1:53" x14ac:dyDescent="0.25">
      <c r="B1" s="1" t="s">
        <v>320</v>
      </c>
      <c r="J1" s="1" t="s">
        <v>334</v>
      </c>
    </row>
    <row r="2" spans="1:53" x14ac:dyDescent="0.25">
      <c r="A2" s="1"/>
      <c r="B2" s="2" t="s">
        <v>321</v>
      </c>
      <c r="C2" s="1"/>
      <c r="D2" s="1"/>
      <c r="E2" s="1"/>
      <c r="F2" s="1"/>
      <c r="G2" s="1"/>
      <c r="H2" s="1"/>
      <c r="I2" s="1"/>
      <c r="J2" s="1" t="s">
        <v>318</v>
      </c>
      <c r="K2" s="1"/>
    </row>
    <row r="3" spans="1:53" x14ac:dyDescent="0.25">
      <c r="A3" s="3"/>
      <c r="B3" s="2" t="s">
        <v>324</v>
      </c>
      <c r="C3" s="3"/>
      <c r="D3" s="3"/>
      <c r="E3" s="3"/>
      <c r="F3" s="3"/>
      <c r="G3" s="3"/>
      <c r="H3" s="3"/>
      <c r="I3" s="3"/>
      <c r="J3" s="3" t="s">
        <v>317</v>
      </c>
      <c r="K3" s="3"/>
      <c r="U3" s="4"/>
      <c r="V3" s="4"/>
    </row>
    <row r="4" spans="1:53" x14ac:dyDescent="0.25">
      <c r="A4" s="3"/>
      <c r="B4" s="2" t="s">
        <v>323</v>
      </c>
      <c r="C4" s="3" t="s">
        <v>322</v>
      </c>
      <c r="D4" s="3"/>
      <c r="E4" s="3"/>
      <c r="F4" s="3"/>
      <c r="G4" s="3"/>
      <c r="H4" s="3"/>
      <c r="I4" s="3"/>
      <c r="J4" s="3" t="s">
        <v>333</v>
      </c>
      <c r="K4" s="3"/>
      <c r="S4" s="4"/>
      <c r="T4" s="4"/>
      <c r="U4" s="4"/>
      <c r="V4" s="4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P4" s="4"/>
      <c r="AQ4" s="4"/>
      <c r="AR4" s="4"/>
      <c r="AS4" s="4"/>
      <c r="AT4" s="4"/>
    </row>
    <row r="5" spans="1:53" ht="15.75" thickBot="1" x14ac:dyDescent="0.3">
      <c r="A5" s="5"/>
      <c r="B5" s="6" t="s">
        <v>251</v>
      </c>
      <c r="C5" s="5"/>
      <c r="D5" s="5"/>
      <c r="E5" s="5"/>
      <c r="F5" s="5"/>
      <c r="G5" s="5"/>
      <c r="H5" s="5"/>
      <c r="I5" s="5"/>
      <c r="J5" s="5" t="s">
        <v>335</v>
      </c>
      <c r="K5" s="109" t="s">
        <v>336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x14ac:dyDescent="0.25">
      <c r="A6" s="141" t="s">
        <v>0</v>
      </c>
      <c r="B6" s="125" t="s">
        <v>1</v>
      </c>
      <c r="C6" s="125" t="s">
        <v>2</v>
      </c>
      <c r="D6" s="125" t="s">
        <v>3</v>
      </c>
      <c r="E6" s="125" t="s">
        <v>4</v>
      </c>
      <c r="F6" s="125" t="s">
        <v>5</v>
      </c>
      <c r="G6" s="125" t="s">
        <v>6</v>
      </c>
      <c r="H6" s="125" t="s">
        <v>7</v>
      </c>
      <c r="I6" s="128" t="s">
        <v>8</v>
      </c>
      <c r="J6" s="130"/>
      <c r="K6" s="122" t="s">
        <v>9</v>
      </c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4"/>
      <c r="AQ6" s="125" t="s">
        <v>10</v>
      </c>
      <c r="AR6" s="128" t="s">
        <v>11</v>
      </c>
      <c r="AS6" s="129"/>
      <c r="AT6" s="130"/>
      <c r="AU6" s="122" t="s">
        <v>12</v>
      </c>
      <c r="AV6" s="136" t="s">
        <v>13</v>
      </c>
      <c r="AW6" s="117"/>
      <c r="AX6" s="118"/>
      <c r="AY6" s="116" t="s">
        <v>14</v>
      </c>
      <c r="AZ6" s="117"/>
      <c r="BA6" s="118"/>
    </row>
    <row r="7" spans="1:53" x14ac:dyDescent="0.25">
      <c r="A7" s="142"/>
      <c r="B7" s="126"/>
      <c r="C7" s="126"/>
      <c r="D7" s="126"/>
      <c r="E7" s="126"/>
      <c r="F7" s="126"/>
      <c r="G7" s="126"/>
      <c r="H7" s="126"/>
      <c r="I7" s="131"/>
      <c r="J7" s="133"/>
      <c r="K7" s="112" t="s">
        <v>15</v>
      </c>
      <c r="L7" s="112" t="s">
        <v>16</v>
      </c>
      <c r="M7" s="112" t="s">
        <v>17</v>
      </c>
      <c r="N7" s="112" t="s">
        <v>18</v>
      </c>
      <c r="O7" s="112" t="s">
        <v>19</v>
      </c>
      <c r="P7" s="112" t="s">
        <v>20</v>
      </c>
      <c r="Q7" s="138" t="s">
        <v>21</v>
      </c>
      <c r="R7" s="139"/>
      <c r="S7" s="110" t="s">
        <v>22</v>
      </c>
      <c r="T7" s="111"/>
      <c r="U7" s="114" t="s">
        <v>23</v>
      </c>
      <c r="V7" s="114" t="s">
        <v>24</v>
      </c>
      <c r="W7" s="112" t="s">
        <v>25</v>
      </c>
      <c r="X7" s="112" t="s">
        <v>26</v>
      </c>
      <c r="Y7" s="112" t="s">
        <v>27</v>
      </c>
      <c r="Z7" s="110" t="s">
        <v>28</v>
      </c>
      <c r="AA7" s="111"/>
      <c r="AB7" s="110" t="s">
        <v>29</v>
      </c>
      <c r="AC7" s="111"/>
      <c r="AD7" s="110" t="s">
        <v>30</v>
      </c>
      <c r="AE7" s="111"/>
      <c r="AF7" s="110" t="s">
        <v>31</v>
      </c>
      <c r="AG7" s="111"/>
      <c r="AH7" s="110" t="s">
        <v>32</v>
      </c>
      <c r="AI7" s="111"/>
      <c r="AJ7" s="110" t="s">
        <v>33</v>
      </c>
      <c r="AK7" s="111"/>
      <c r="AL7" s="110" t="s">
        <v>34</v>
      </c>
      <c r="AM7" s="111"/>
      <c r="AN7" s="112" t="s">
        <v>35</v>
      </c>
      <c r="AO7" s="114" t="s">
        <v>36</v>
      </c>
      <c r="AP7" s="112" t="s">
        <v>37</v>
      </c>
      <c r="AQ7" s="126"/>
      <c r="AR7" s="131"/>
      <c r="AS7" s="132"/>
      <c r="AT7" s="133"/>
      <c r="AU7" s="134"/>
      <c r="AV7" s="137"/>
      <c r="AW7" s="120"/>
      <c r="AX7" s="121"/>
      <c r="AY7" s="119"/>
      <c r="AZ7" s="120"/>
      <c r="BA7" s="121"/>
    </row>
    <row r="8" spans="1:53" ht="16.5" customHeight="1" thickBot="1" x14ac:dyDescent="0.3">
      <c r="A8" s="143"/>
      <c r="B8" s="127"/>
      <c r="C8" s="127"/>
      <c r="D8" s="127"/>
      <c r="E8" s="127"/>
      <c r="F8" s="127"/>
      <c r="G8" s="127"/>
      <c r="H8" s="127"/>
      <c r="I8" s="7" t="s">
        <v>38</v>
      </c>
      <c r="J8" s="7" t="s">
        <v>39</v>
      </c>
      <c r="K8" s="113"/>
      <c r="L8" s="113"/>
      <c r="M8" s="113"/>
      <c r="N8" s="113"/>
      <c r="O8" s="113"/>
      <c r="P8" s="113"/>
      <c r="Q8" s="8" t="s">
        <v>38</v>
      </c>
      <c r="R8" s="8" t="s">
        <v>39</v>
      </c>
      <c r="S8" s="7" t="s">
        <v>38</v>
      </c>
      <c r="T8" s="7" t="s">
        <v>39</v>
      </c>
      <c r="U8" s="115"/>
      <c r="V8" s="115"/>
      <c r="W8" s="113"/>
      <c r="X8" s="113"/>
      <c r="Y8" s="113"/>
      <c r="Z8" s="7" t="s">
        <v>38</v>
      </c>
      <c r="AA8" s="7" t="s">
        <v>39</v>
      </c>
      <c r="AB8" s="7" t="s">
        <v>38</v>
      </c>
      <c r="AC8" s="7" t="s">
        <v>39</v>
      </c>
      <c r="AD8" s="7" t="s">
        <v>38</v>
      </c>
      <c r="AE8" s="7" t="s">
        <v>39</v>
      </c>
      <c r="AF8" s="9" t="s">
        <v>38</v>
      </c>
      <c r="AG8" s="9" t="s">
        <v>39</v>
      </c>
      <c r="AH8" s="9" t="s">
        <v>38</v>
      </c>
      <c r="AI8" s="9" t="s">
        <v>39</v>
      </c>
      <c r="AJ8" s="9" t="s">
        <v>38</v>
      </c>
      <c r="AK8" s="9" t="s">
        <v>39</v>
      </c>
      <c r="AL8" s="9" t="s">
        <v>38</v>
      </c>
      <c r="AM8" s="9" t="s">
        <v>39</v>
      </c>
      <c r="AN8" s="113"/>
      <c r="AO8" s="115"/>
      <c r="AP8" s="113"/>
      <c r="AQ8" s="127"/>
      <c r="AR8" s="10" t="s">
        <v>40</v>
      </c>
      <c r="AS8" s="10" t="s">
        <v>41</v>
      </c>
      <c r="AT8" s="10" t="s">
        <v>42</v>
      </c>
      <c r="AU8" s="135"/>
      <c r="AV8" s="11" t="s">
        <v>40</v>
      </c>
      <c r="AW8" s="10" t="s">
        <v>41</v>
      </c>
      <c r="AX8" s="12" t="s">
        <v>42</v>
      </c>
      <c r="AY8" s="10" t="s">
        <v>40</v>
      </c>
      <c r="AZ8" s="10" t="s">
        <v>41</v>
      </c>
      <c r="BA8" s="12" t="s">
        <v>42</v>
      </c>
    </row>
    <row r="9" spans="1:53" ht="45" x14ac:dyDescent="0.25">
      <c r="A9" s="13">
        <v>1</v>
      </c>
      <c r="B9" s="14" t="s">
        <v>43</v>
      </c>
      <c r="C9" s="15" t="s">
        <v>44</v>
      </c>
      <c r="D9" s="16">
        <v>0.5</v>
      </c>
      <c r="E9" s="17" t="s">
        <v>45</v>
      </c>
      <c r="F9" s="18" t="s">
        <v>46</v>
      </c>
      <c r="G9" s="19">
        <v>5.74</v>
      </c>
      <c r="H9" s="20">
        <v>101580.78</v>
      </c>
      <c r="I9" s="20">
        <v>25</v>
      </c>
      <c r="J9" s="20">
        <v>25395.200000000001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12697.6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30</v>
      </c>
      <c r="AE9" s="20">
        <v>38092.79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1">
        <v>0</v>
      </c>
      <c r="AO9" s="21">
        <v>0</v>
      </c>
      <c r="AP9" s="22">
        <f t="shared" ref="AP9:AP29" si="0">AQ9-(K9+L9+M9+N9+O9+P9+R9+T9+U9+V9+W9+X9+Y9+AA9+AC9+AE9+AG9+AI9+AK9+AM9+AN9+AO9)</f>
        <v>0</v>
      </c>
      <c r="AQ9" s="20">
        <v>50790.39</v>
      </c>
      <c r="AR9" s="20">
        <v>177766.37</v>
      </c>
      <c r="AS9" s="21">
        <f t="shared" ref="AS9:AS29" si="1">AR9-AT9</f>
        <v>177766.37</v>
      </c>
      <c r="AT9" s="20">
        <v>0</v>
      </c>
      <c r="AU9" s="23">
        <f t="shared" ref="AU9:AU29" si="2">AR9*12</f>
        <v>2133196.44</v>
      </c>
      <c r="AV9" s="24">
        <v>126975.98</v>
      </c>
      <c r="AW9" s="21">
        <f t="shared" ref="AW9:AW29" si="3">AV9-AX9</f>
        <v>126975.98</v>
      </c>
      <c r="AX9" s="25">
        <v>0</v>
      </c>
      <c r="AY9" s="21">
        <v>0</v>
      </c>
      <c r="AZ9" s="21">
        <f t="shared" ref="AZ9:AZ29" si="4">AY9-BA9</f>
        <v>0</v>
      </c>
      <c r="BA9" s="25"/>
    </row>
    <row r="10" spans="1:53" ht="45" x14ac:dyDescent="0.25">
      <c r="A10" s="13">
        <v>2</v>
      </c>
      <c r="B10" s="14" t="s">
        <v>47</v>
      </c>
      <c r="C10" s="15" t="s">
        <v>48</v>
      </c>
      <c r="D10" s="16">
        <v>1</v>
      </c>
      <c r="E10" s="17" t="s">
        <v>49</v>
      </c>
      <c r="F10" s="18" t="s">
        <v>46</v>
      </c>
      <c r="G10" s="19">
        <v>5.15</v>
      </c>
      <c r="H10" s="20">
        <v>182279.1</v>
      </c>
      <c r="I10" s="20">
        <v>25</v>
      </c>
      <c r="J10" s="20">
        <v>45569.78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22784.89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30</v>
      </c>
      <c r="AE10" s="20">
        <v>68354.66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1">
        <v>0</v>
      </c>
      <c r="AO10" s="21">
        <v>0</v>
      </c>
      <c r="AP10" s="22">
        <f t="shared" si="0"/>
        <v>0</v>
      </c>
      <c r="AQ10" s="20">
        <v>91139.549999999988</v>
      </c>
      <c r="AR10" s="20">
        <v>318988.43</v>
      </c>
      <c r="AS10" s="21">
        <f t="shared" si="1"/>
        <v>318988.43</v>
      </c>
      <c r="AT10" s="20">
        <v>0</v>
      </c>
      <c r="AU10" s="23">
        <f t="shared" si="2"/>
        <v>3827861.16</v>
      </c>
      <c r="AV10" s="24">
        <v>227848.88</v>
      </c>
      <c r="AW10" s="21">
        <f t="shared" si="3"/>
        <v>227848.88</v>
      </c>
      <c r="AX10" s="25">
        <v>0</v>
      </c>
      <c r="AY10" s="21">
        <v>0</v>
      </c>
      <c r="AZ10" s="21">
        <f t="shared" si="4"/>
        <v>0</v>
      </c>
      <c r="BA10" s="25"/>
    </row>
    <row r="11" spans="1:53" ht="33.75" x14ac:dyDescent="0.25">
      <c r="A11" s="13">
        <v>3</v>
      </c>
      <c r="B11" s="14" t="s">
        <v>50</v>
      </c>
      <c r="C11" s="15" t="s">
        <v>44</v>
      </c>
      <c r="D11" s="16">
        <v>1</v>
      </c>
      <c r="E11" s="17" t="s">
        <v>51</v>
      </c>
      <c r="F11" s="18" t="s">
        <v>46</v>
      </c>
      <c r="G11" s="19">
        <v>5.91</v>
      </c>
      <c r="H11" s="20">
        <v>209178.53999999998</v>
      </c>
      <c r="I11" s="20">
        <v>25</v>
      </c>
      <c r="J11" s="20">
        <v>52294.64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26147.32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30</v>
      </c>
      <c r="AE11" s="20">
        <v>78441.95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1">
        <v>0</v>
      </c>
      <c r="AO11" s="21">
        <v>0</v>
      </c>
      <c r="AP11" s="22">
        <f t="shared" si="0"/>
        <v>0</v>
      </c>
      <c r="AQ11" s="20">
        <v>104589.27000000002</v>
      </c>
      <c r="AR11" s="20">
        <v>366062.45</v>
      </c>
      <c r="AS11" s="21">
        <f t="shared" si="1"/>
        <v>366062.45</v>
      </c>
      <c r="AT11" s="20">
        <v>0</v>
      </c>
      <c r="AU11" s="23">
        <f t="shared" si="2"/>
        <v>4392749.4000000004</v>
      </c>
      <c r="AV11" s="24">
        <v>261473.18</v>
      </c>
      <c r="AW11" s="21">
        <f t="shared" si="3"/>
        <v>261473.18</v>
      </c>
      <c r="AX11" s="25">
        <v>0</v>
      </c>
      <c r="AY11" s="21">
        <v>0</v>
      </c>
      <c r="AZ11" s="21">
        <f t="shared" si="4"/>
        <v>0</v>
      </c>
      <c r="BA11" s="25"/>
    </row>
    <row r="12" spans="1:53" ht="33.75" x14ac:dyDescent="0.25">
      <c r="A12" s="13">
        <v>4</v>
      </c>
      <c r="B12" s="14" t="s">
        <v>52</v>
      </c>
      <c r="C12" s="15" t="s">
        <v>53</v>
      </c>
      <c r="D12" s="16">
        <v>1</v>
      </c>
      <c r="E12" s="17" t="s">
        <v>54</v>
      </c>
      <c r="F12" s="18" t="s">
        <v>55</v>
      </c>
      <c r="G12" s="19">
        <v>4.75</v>
      </c>
      <c r="H12" s="20">
        <v>168121.5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16812.150000000001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1">
        <v>0</v>
      </c>
      <c r="AO12" s="21">
        <v>0</v>
      </c>
      <c r="AP12" s="22">
        <f t="shared" si="0"/>
        <v>0</v>
      </c>
      <c r="AQ12" s="20">
        <v>16812.149999999994</v>
      </c>
      <c r="AR12" s="20">
        <v>184933.65</v>
      </c>
      <c r="AS12" s="21">
        <f t="shared" si="1"/>
        <v>184933.65</v>
      </c>
      <c r="AT12" s="20">
        <v>0</v>
      </c>
      <c r="AU12" s="23">
        <f t="shared" si="2"/>
        <v>2219203.7999999998</v>
      </c>
      <c r="AV12" s="24">
        <v>0</v>
      </c>
      <c r="AW12" s="21">
        <f t="shared" si="3"/>
        <v>0</v>
      </c>
      <c r="AX12" s="25">
        <v>0</v>
      </c>
      <c r="AY12" s="21">
        <v>0</v>
      </c>
      <c r="AZ12" s="21">
        <f t="shared" si="4"/>
        <v>0</v>
      </c>
      <c r="BA12" s="25"/>
    </row>
    <row r="13" spans="1:53" ht="45" x14ac:dyDescent="0.25">
      <c r="A13" s="13">
        <v>5</v>
      </c>
      <c r="B13" s="14" t="s">
        <v>56</v>
      </c>
      <c r="C13" s="15" t="s">
        <v>57</v>
      </c>
      <c r="D13" s="16">
        <v>1</v>
      </c>
      <c r="E13" s="17" t="s">
        <v>58</v>
      </c>
      <c r="F13" s="18" t="s">
        <v>46</v>
      </c>
      <c r="G13" s="19">
        <v>5.91</v>
      </c>
      <c r="H13" s="20">
        <v>209178.53999999998</v>
      </c>
      <c r="I13" s="20">
        <v>25</v>
      </c>
      <c r="J13" s="20">
        <v>52294.64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26147.32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100</v>
      </c>
      <c r="AE13" s="20">
        <v>261473.18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1">
        <v>0</v>
      </c>
      <c r="AO13" s="21">
        <v>0</v>
      </c>
      <c r="AP13" s="22">
        <f t="shared" si="0"/>
        <v>0</v>
      </c>
      <c r="AQ13" s="20">
        <v>287620.50000000006</v>
      </c>
      <c r="AR13" s="20">
        <v>549093.68000000005</v>
      </c>
      <c r="AS13" s="21">
        <f t="shared" si="1"/>
        <v>549093.68000000005</v>
      </c>
      <c r="AT13" s="20">
        <v>0</v>
      </c>
      <c r="AU13" s="23">
        <f t="shared" si="2"/>
        <v>6589124.1600000001</v>
      </c>
      <c r="AV13" s="24">
        <v>261473.18</v>
      </c>
      <c r="AW13" s="21">
        <f t="shared" si="3"/>
        <v>261473.18</v>
      </c>
      <c r="AX13" s="25">
        <v>0</v>
      </c>
      <c r="AY13" s="21">
        <v>0</v>
      </c>
      <c r="AZ13" s="21">
        <f t="shared" si="4"/>
        <v>0</v>
      </c>
      <c r="BA13" s="25"/>
    </row>
    <row r="14" spans="1:53" ht="45" x14ac:dyDescent="0.25">
      <c r="A14" s="13">
        <v>6</v>
      </c>
      <c r="B14" s="14" t="s">
        <v>59</v>
      </c>
      <c r="C14" s="15" t="s">
        <v>48</v>
      </c>
      <c r="D14" s="16">
        <v>0.5</v>
      </c>
      <c r="E14" s="17" t="s">
        <v>60</v>
      </c>
      <c r="F14" s="18" t="s">
        <v>46</v>
      </c>
      <c r="G14" s="19">
        <v>5.43</v>
      </c>
      <c r="H14" s="20">
        <v>96094.709999999992</v>
      </c>
      <c r="I14" s="20">
        <v>25</v>
      </c>
      <c r="J14" s="20">
        <v>24023.68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12011.84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1">
        <v>0</v>
      </c>
      <c r="AO14" s="21">
        <v>0</v>
      </c>
      <c r="AP14" s="22">
        <f t="shared" si="0"/>
        <v>0</v>
      </c>
      <c r="AQ14" s="20">
        <v>12011.840000000011</v>
      </c>
      <c r="AR14" s="20">
        <v>132130.23000000001</v>
      </c>
      <c r="AS14" s="21">
        <f t="shared" si="1"/>
        <v>132130.23000000001</v>
      </c>
      <c r="AT14" s="20">
        <v>0</v>
      </c>
      <c r="AU14" s="23">
        <f t="shared" si="2"/>
        <v>1585562.7600000002</v>
      </c>
      <c r="AV14" s="24">
        <v>120118.39</v>
      </c>
      <c r="AW14" s="21">
        <f t="shared" si="3"/>
        <v>120118.39</v>
      </c>
      <c r="AX14" s="25">
        <v>0</v>
      </c>
      <c r="AY14" s="21">
        <v>0</v>
      </c>
      <c r="AZ14" s="21">
        <f t="shared" si="4"/>
        <v>0</v>
      </c>
      <c r="BA14" s="25"/>
    </row>
    <row r="15" spans="1:53" ht="33.75" x14ac:dyDescent="0.25">
      <c r="A15" s="13">
        <v>7</v>
      </c>
      <c r="B15" s="14" t="s">
        <v>61</v>
      </c>
      <c r="C15" s="15" t="s">
        <v>62</v>
      </c>
      <c r="D15" s="16">
        <v>1</v>
      </c>
      <c r="E15" s="17" t="s">
        <v>63</v>
      </c>
      <c r="F15" s="18" t="s">
        <v>64</v>
      </c>
      <c r="G15" s="19">
        <v>3.58</v>
      </c>
      <c r="H15" s="20">
        <v>126710.51999999999</v>
      </c>
      <c r="I15" s="20">
        <v>25</v>
      </c>
      <c r="J15" s="20">
        <v>31677.63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15838.82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1">
        <v>0</v>
      </c>
      <c r="AO15" s="21">
        <v>0</v>
      </c>
      <c r="AP15" s="22">
        <f t="shared" si="0"/>
        <v>0</v>
      </c>
      <c r="AQ15" s="20">
        <v>15838.820000000007</v>
      </c>
      <c r="AR15" s="20">
        <v>174226.97</v>
      </c>
      <c r="AS15" s="21">
        <f t="shared" si="1"/>
        <v>174226.97</v>
      </c>
      <c r="AT15" s="20">
        <v>0</v>
      </c>
      <c r="AU15" s="23">
        <f t="shared" si="2"/>
        <v>2090723.6400000001</v>
      </c>
      <c r="AV15" s="24">
        <v>158388.15</v>
      </c>
      <c r="AW15" s="21">
        <f t="shared" si="3"/>
        <v>158388.15</v>
      </c>
      <c r="AX15" s="25">
        <v>0</v>
      </c>
      <c r="AY15" s="21">
        <v>0</v>
      </c>
      <c r="AZ15" s="21">
        <f t="shared" si="4"/>
        <v>0</v>
      </c>
      <c r="BA15" s="25"/>
    </row>
    <row r="16" spans="1:53" ht="45" x14ac:dyDescent="0.25">
      <c r="A16" s="13">
        <v>8</v>
      </c>
      <c r="B16" s="14" t="s">
        <v>65</v>
      </c>
      <c r="C16" s="15" t="s">
        <v>66</v>
      </c>
      <c r="D16" s="16">
        <v>1</v>
      </c>
      <c r="E16" s="17" t="s">
        <v>60</v>
      </c>
      <c r="F16" s="18" t="s">
        <v>67</v>
      </c>
      <c r="G16" s="19">
        <v>4.28</v>
      </c>
      <c r="H16" s="20">
        <v>151486.32</v>
      </c>
      <c r="I16" s="20">
        <v>25</v>
      </c>
      <c r="J16" s="20">
        <v>37871.58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18935.79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30</v>
      </c>
      <c r="AM16" s="20">
        <v>56807.37</v>
      </c>
      <c r="AN16" s="21">
        <v>0</v>
      </c>
      <c r="AO16" s="21">
        <v>0</v>
      </c>
      <c r="AP16" s="22">
        <f t="shared" si="0"/>
        <v>0</v>
      </c>
      <c r="AQ16" s="20">
        <v>75743.16</v>
      </c>
      <c r="AR16" s="20">
        <v>265101.06</v>
      </c>
      <c r="AS16" s="21">
        <f t="shared" si="1"/>
        <v>265101.06</v>
      </c>
      <c r="AT16" s="20">
        <v>0</v>
      </c>
      <c r="AU16" s="23">
        <f t="shared" si="2"/>
        <v>3181212.7199999997</v>
      </c>
      <c r="AV16" s="24">
        <v>189357.9</v>
      </c>
      <c r="AW16" s="21">
        <f t="shared" si="3"/>
        <v>189357.9</v>
      </c>
      <c r="AX16" s="25">
        <v>0</v>
      </c>
      <c r="AY16" s="21">
        <v>0</v>
      </c>
      <c r="AZ16" s="21">
        <f t="shared" si="4"/>
        <v>0</v>
      </c>
      <c r="BA16" s="25"/>
    </row>
    <row r="17" spans="1:53" ht="45" x14ac:dyDescent="0.25">
      <c r="A17" s="13">
        <v>9</v>
      </c>
      <c r="B17" s="14" t="s">
        <v>68</v>
      </c>
      <c r="C17" s="15" t="s">
        <v>69</v>
      </c>
      <c r="D17" s="16">
        <v>1</v>
      </c>
      <c r="E17" s="17" t="s">
        <v>51</v>
      </c>
      <c r="F17" s="18" t="s">
        <v>70</v>
      </c>
      <c r="G17" s="19">
        <v>5.41</v>
      </c>
      <c r="H17" s="20">
        <v>191481.55</v>
      </c>
      <c r="I17" s="20">
        <v>25</v>
      </c>
      <c r="J17" s="20">
        <v>47870.38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23935.19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40</v>
      </c>
      <c r="AI17" s="20">
        <v>95740.77</v>
      </c>
      <c r="AJ17" s="20">
        <v>0</v>
      </c>
      <c r="AK17" s="20">
        <v>0</v>
      </c>
      <c r="AL17" s="20">
        <v>0</v>
      </c>
      <c r="AM17" s="20">
        <v>0</v>
      </c>
      <c r="AN17" s="21">
        <v>0</v>
      </c>
      <c r="AO17" s="21">
        <v>0</v>
      </c>
      <c r="AP17" s="22">
        <f t="shared" si="0"/>
        <v>0</v>
      </c>
      <c r="AQ17" s="20">
        <v>119675.96000000002</v>
      </c>
      <c r="AR17" s="20">
        <v>359027.89</v>
      </c>
      <c r="AS17" s="21">
        <f t="shared" si="1"/>
        <v>359027.89</v>
      </c>
      <c r="AT17" s="20">
        <v>0</v>
      </c>
      <c r="AU17" s="23">
        <f t="shared" si="2"/>
        <v>4308334.68</v>
      </c>
      <c r="AV17" s="24">
        <v>239351.93</v>
      </c>
      <c r="AW17" s="21">
        <f t="shared" si="3"/>
        <v>239351.93</v>
      </c>
      <c r="AX17" s="25">
        <v>0</v>
      </c>
      <c r="AY17" s="21">
        <v>0</v>
      </c>
      <c r="AZ17" s="21">
        <f t="shared" si="4"/>
        <v>0</v>
      </c>
      <c r="BA17" s="25"/>
    </row>
    <row r="18" spans="1:53" ht="45" x14ac:dyDescent="0.25">
      <c r="A18" s="13">
        <v>10</v>
      </c>
      <c r="B18" s="14" t="s">
        <v>71</v>
      </c>
      <c r="C18" s="15" t="s">
        <v>72</v>
      </c>
      <c r="D18" s="16">
        <v>1</v>
      </c>
      <c r="E18" s="17" t="s">
        <v>73</v>
      </c>
      <c r="F18" s="18" t="s">
        <v>67</v>
      </c>
      <c r="G18" s="19">
        <v>4.1399999999999997</v>
      </c>
      <c r="H18" s="20">
        <v>146531.16</v>
      </c>
      <c r="I18" s="20">
        <v>25</v>
      </c>
      <c r="J18" s="20">
        <v>36632.79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18316.400000000001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30</v>
      </c>
      <c r="AM18" s="20">
        <v>54949.19</v>
      </c>
      <c r="AN18" s="21">
        <v>0</v>
      </c>
      <c r="AO18" s="21">
        <v>0</v>
      </c>
      <c r="AP18" s="22">
        <f t="shared" si="0"/>
        <v>0</v>
      </c>
      <c r="AQ18" s="20">
        <v>73265.59</v>
      </c>
      <c r="AR18" s="20">
        <v>256429.54</v>
      </c>
      <c r="AS18" s="21">
        <f t="shared" si="1"/>
        <v>256429.54</v>
      </c>
      <c r="AT18" s="20">
        <v>0</v>
      </c>
      <c r="AU18" s="23">
        <f t="shared" si="2"/>
        <v>3077154.48</v>
      </c>
      <c r="AV18" s="24">
        <v>183163.95</v>
      </c>
      <c r="AW18" s="21">
        <f t="shared" si="3"/>
        <v>183163.95</v>
      </c>
      <c r="AX18" s="25">
        <v>0</v>
      </c>
      <c r="AY18" s="21">
        <v>0</v>
      </c>
      <c r="AZ18" s="21">
        <f t="shared" si="4"/>
        <v>0</v>
      </c>
      <c r="BA18" s="25"/>
    </row>
    <row r="19" spans="1:53" ht="45" x14ac:dyDescent="0.25">
      <c r="A19" s="13">
        <v>11</v>
      </c>
      <c r="B19" s="14" t="s">
        <v>74</v>
      </c>
      <c r="C19" s="15" t="s">
        <v>75</v>
      </c>
      <c r="D19" s="16">
        <v>1</v>
      </c>
      <c r="E19" s="17" t="s">
        <v>76</v>
      </c>
      <c r="F19" s="18" t="s">
        <v>64</v>
      </c>
      <c r="G19" s="19">
        <v>3.78</v>
      </c>
      <c r="H19" s="20">
        <v>173926.12</v>
      </c>
      <c r="I19" s="20">
        <v>25</v>
      </c>
      <c r="J19" s="20">
        <v>43481.53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21740.77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1">
        <v>0</v>
      </c>
      <c r="AO19" s="21">
        <v>0</v>
      </c>
      <c r="AP19" s="22">
        <f t="shared" si="0"/>
        <v>0</v>
      </c>
      <c r="AQ19" s="20">
        <v>21740.770000000019</v>
      </c>
      <c r="AR19" s="20">
        <v>239148.42</v>
      </c>
      <c r="AS19" s="21">
        <f t="shared" si="1"/>
        <v>239148.42</v>
      </c>
      <c r="AT19" s="20">
        <v>0</v>
      </c>
      <c r="AU19" s="23">
        <f t="shared" si="2"/>
        <v>2869781.04</v>
      </c>
      <c r="AV19" s="24">
        <v>217407.65</v>
      </c>
      <c r="AW19" s="21">
        <f t="shared" si="3"/>
        <v>217407.65</v>
      </c>
      <c r="AX19" s="25">
        <v>0</v>
      </c>
      <c r="AY19" s="21">
        <v>0</v>
      </c>
      <c r="AZ19" s="21">
        <f t="shared" si="4"/>
        <v>0</v>
      </c>
      <c r="BA19" s="25"/>
    </row>
    <row r="20" spans="1:53" ht="56.25" x14ac:dyDescent="0.25">
      <c r="A20" s="13">
        <v>12</v>
      </c>
      <c r="B20" s="14" t="s">
        <v>77</v>
      </c>
      <c r="C20" s="15" t="s">
        <v>78</v>
      </c>
      <c r="D20" s="16">
        <v>1</v>
      </c>
      <c r="E20" s="17" t="s">
        <v>79</v>
      </c>
      <c r="F20" s="18" t="s">
        <v>67</v>
      </c>
      <c r="G20" s="19">
        <v>4.21</v>
      </c>
      <c r="H20" s="20">
        <v>149008.75</v>
      </c>
      <c r="I20" s="20">
        <v>25</v>
      </c>
      <c r="J20" s="20">
        <v>37252.18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18626.09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30</v>
      </c>
      <c r="AM20" s="20">
        <v>55878.28</v>
      </c>
      <c r="AN20" s="21">
        <v>0</v>
      </c>
      <c r="AO20" s="21">
        <v>0</v>
      </c>
      <c r="AP20" s="22">
        <f t="shared" si="0"/>
        <v>0</v>
      </c>
      <c r="AQ20" s="20">
        <v>74504.37</v>
      </c>
      <c r="AR20" s="20">
        <v>260765.3</v>
      </c>
      <c r="AS20" s="21">
        <f t="shared" si="1"/>
        <v>260765.3</v>
      </c>
      <c r="AT20" s="20">
        <v>0</v>
      </c>
      <c r="AU20" s="23">
        <f t="shared" si="2"/>
        <v>3129183.5999999996</v>
      </c>
      <c r="AV20" s="24">
        <v>186260.93</v>
      </c>
      <c r="AW20" s="21">
        <f t="shared" si="3"/>
        <v>186260.93</v>
      </c>
      <c r="AX20" s="25">
        <v>0</v>
      </c>
      <c r="AY20" s="21">
        <v>0</v>
      </c>
      <c r="AZ20" s="21">
        <f t="shared" si="4"/>
        <v>0</v>
      </c>
      <c r="BA20" s="25"/>
    </row>
    <row r="21" spans="1:53" ht="33.75" x14ac:dyDescent="0.25">
      <c r="A21" s="13">
        <v>13</v>
      </c>
      <c r="B21" s="14" t="s">
        <v>80</v>
      </c>
      <c r="C21" s="15" t="s">
        <v>81</v>
      </c>
      <c r="D21" s="16">
        <v>1</v>
      </c>
      <c r="E21" s="17" t="s">
        <v>82</v>
      </c>
      <c r="F21" s="18" t="s">
        <v>83</v>
      </c>
      <c r="G21" s="19">
        <v>5.08</v>
      </c>
      <c r="H21" s="20">
        <v>179801.52</v>
      </c>
      <c r="I21" s="20">
        <v>25</v>
      </c>
      <c r="J21" s="20">
        <v>44950.38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22475.19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30</v>
      </c>
      <c r="AM21" s="20">
        <v>67425.570000000007</v>
      </c>
      <c r="AN21" s="21">
        <v>0</v>
      </c>
      <c r="AO21" s="21">
        <v>0</v>
      </c>
      <c r="AP21" s="22">
        <f t="shared" si="0"/>
        <v>0</v>
      </c>
      <c r="AQ21" s="20">
        <v>89900.75999999998</v>
      </c>
      <c r="AR21" s="20">
        <v>314652.65999999997</v>
      </c>
      <c r="AS21" s="21">
        <f t="shared" si="1"/>
        <v>314652.65999999997</v>
      </c>
      <c r="AT21" s="20">
        <v>0</v>
      </c>
      <c r="AU21" s="23">
        <f t="shared" si="2"/>
        <v>3775831.92</v>
      </c>
      <c r="AV21" s="24">
        <v>224751.9</v>
      </c>
      <c r="AW21" s="21">
        <f t="shared" si="3"/>
        <v>224751.9</v>
      </c>
      <c r="AX21" s="25">
        <v>0</v>
      </c>
      <c r="AY21" s="21">
        <v>0</v>
      </c>
      <c r="AZ21" s="21">
        <f t="shared" si="4"/>
        <v>0</v>
      </c>
      <c r="BA21" s="25"/>
    </row>
    <row r="22" spans="1:53" ht="45" x14ac:dyDescent="0.25">
      <c r="A22" s="13">
        <v>14</v>
      </c>
      <c r="B22" s="14" t="s">
        <v>84</v>
      </c>
      <c r="C22" s="15" t="s">
        <v>81</v>
      </c>
      <c r="D22" s="16">
        <v>0.5</v>
      </c>
      <c r="E22" s="17" t="s">
        <v>82</v>
      </c>
      <c r="F22" s="18" t="s">
        <v>83</v>
      </c>
      <c r="G22" s="19">
        <v>5.08</v>
      </c>
      <c r="H22" s="20">
        <v>89900.76</v>
      </c>
      <c r="I22" s="20">
        <v>25</v>
      </c>
      <c r="J22" s="20">
        <v>22475.19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11237.6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30</v>
      </c>
      <c r="AM22" s="20">
        <v>33712.78</v>
      </c>
      <c r="AN22" s="21">
        <v>0</v>
      </c>
      <c r="AO22" s="21">
        <v>0</v>
      </c>
      <c r="AP22" s="22">
        <f t="shared" si="0"/>
        <v>0</v>
      </c>
      <c r="AQ22" s="20">
        <v>44950.37999999999</v>
      </c>
      <c r="AR22" s="20">
        <v>157326.32999999999</v>
      </c>
      <c r="AS22" s="21">
        <f t="shared" si="1"/>
        <v>157326.32999999999</v>
      </c>
      <c r="AT22" s="20">
        <v>0</v>
      </c>
      <c r="AU22" s="23">
        <f t="shared" si="2"/>
        <v>1887915.96</v>
      </c>
      <c r="AV22" s="24">
        <v>112375.95</v>
      </c>
      <c r="AW22" s="21">
        <f t="shared" si="3"/>
        <v>112375.95</v>
      </c>
      <c r="AX22" s="25">
        <v>0</v>
      </c>
      <c r="AY22" s="21">
        <v>0</v>
      </c>
      <c r="AZ22" s="21">
        <f t="shared" si="4"/>
        <v>0</v>
      </c>
      <c r="BA22" s="25"/>
    </row>
    <row r="23" spans="1:53" ht="56.25" x14ac:dyDescent="0.25">
      <c r="A23" s="13">
        <v>15</v>
      </c>
      <c r="B23" s="14" t="s">
        <v>85</v>
      </c>
      <c r="C23" s="15" t="s">
        <v>86</v>
      </c>
      <c r="D23" s="16">
        <v>1</v>
      </c>
      <c r="E23" s="17" t="s">
        <v>60</v>
      </c>
      <c r="F23" s="18" t="s">
        <v>67</v>
      </c>
      <c r="G23" s="19">
        <v>4.28</v>
      </c>
      <c r="H23" s="20">
        <v>151486.32</v>
      </c>
      <c r="I23" s="20">
        <v>25</v>
      </c>
      <c r="J23" s="20">
        <v>37871.58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18935.79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30</v>
      </c>
      <c r="AM23" s="20">
        <v>56807.37</v>
      </c>
      <c r="AN23" s="21">
        <v>0</v>
      </c>
      <c r="AO23" s="21">
        <v>0</v>
      </c>
      <c r="AP23" s="22">
        <f t="shared" si="0"/>
        <v>0</v>
      </c>
      <c r="AQ23" s="20">
        <v>75743.16</v>
      </c>
      <c r="AR23" s="20">
        <v>265101.06</v>
      </c>
      <c r="AS23" s="21">
        <f t="shared" si="1"/>
        <v>265101.06</v>
      </c>
      <c r="AT23" s="20">
        <v>0</v>
      </c>
      <c r="AU23" s="23">
        <f t="shared" si="2"/>
        <v>3181212.7199999997</v>
      </c>
      <c r="AV23" s="24">
        <v>189357.9</v>
      </c>
      <c r="AW23" s="21">
        <f t="shared" si="3"/>
        <v>189357.9</v>
      </c>
      <c r="AX23" s="25">
        <v>0</v>
      </c>
      <c r="AY23" s="21">
        <v>0</v>
      </c>
      <c r="AZ23" s="21">
        <f t="shared" si="4"/>
        <v>0</v>
      </c>
      <c r="BA23" s="25"/>
    </row>
    <row r="24" spans="1:53" ht="45" x14ac:dyDescent="0.25">
      <c r="A24" s="13">
        <v>16</v>
      </c>
      <c r="B24" s="14" t="s">
        <v>87</v>
      </c>
      <c r="C24" s="15" t="s">
        <v>88</v>
      </c>
      <c r="D24" s="16">
        <v>1</v>
      </c>
      <c r="E24" s="17" t="s">
        <v>89</v>
      </c>
      <c r="F24" s="18" t="s">
        <v>83</v>
      </c>
      <c r="G24" s="19">
        <v>5.16</v>
      </c>
      <c r="H24" s="20">
        <v>182633.03999999998</v>
      </c>
      <c r="I24" s="20">
        <v>25</v>
      </c>
      <c r="J24" s="20">
        <v>45658.26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22829.13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30</v>
      </c>
      <c r="AM24" s="20">
        <v>68487.39</v>
      </c>
      <c r="AN24" s="21">
        <v>0</v>
      </c>
      <c r="AO24" s="21">
        <v>0</v>
      </c>
      <c r="AP24" s="22">
        <f t="shared" si="0"/>
        <v>0</v>
      </c>
      <c r="AQ24" s="20">
        <v>91316.520000000019</v>
      </c>
      <c r="AR24" s="20">
        <v>319607.82</v>
      </c>
      <c r="AS24" s="21">
        <f t="shared" si="1"/>
        <v>319607.82</v>
      </c>
      <c r="AT24" s="20">
        <v>0</v>
      </c>
      <c r="AU24" s="23">
        <f t="shared" si="2"/>
        <v>3835293.84</v>
      </c>
      <c r="AV24" s="24">
        <v>228291.3</v>
      </c>
      <c r="AW24" s="21">
        <f t="shared" si="3"/>
        <v>228291.3</v>
      </c>
      <c r="AX24" s="25">
        <v>0</v>
      </c>
      <c r="AY24" s="21">
        <v>0</v>
      </c>
      <c r="AZ24" s="21">
        <f t="shared" si="4"/>
        <v>0</v>
      </c>
      <c r="BA24" s="25"/>
    </row>
    <row r="25" spans="1:53" ht="45" x14ac:dyDescent="0.25">
      <c r="A25" s="13">
        <v>17</v>
      </c>
      <c r="B25" s="14" t="s">
        <v>90</v>
      </c>
      <c r="C25" s="15" t="s">
        <v>91</v>
      </c>
      <c r="D25" s="16">
        <v>1</v>
      </c>
      <c r="E25" s="17" t="s">
        <v>92</v>
      </c>
      <c r="F25" s="18" t="s">
        <v>93</v>
      </c>
      <c r="G25" s="19">
        <v>4.0999999999999996</v>
      </c>
      <c r="H25" s="20">
        <v>145115.4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14511.54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1">
        <v>0</v>
      </c>
      <c r="AO25" s="21">
        <v>0</v>
      </c>
      <c r="AP25" s="22">
        <f t="shared" si="0"/>
        <v>0</v>
      </c>
      <c r="AQ25" s="20">
        <v>14511.540000000008</v>
      </c>
      <c r="AR25" s="20">
        <v>159626.94</v>
      </c>
      <c r="AS25" s="21">
        <f t="shared" si="1"/>
        <v>159626.94</v>
      </c>
      <c r="AT25" s="20">
        <v>0</v>
      </c>
      <c r="AU25" s="23">
        <f t="shared" si="2"/>
        <v>1915523.28</v>
      </c>
      <c r="AV25" s="24">
        <v>145115.4</v>
      </c>
      <c r="AW25" s="21">
        <f t="shared" si="3"/>
        <v>145115.4</v>
      </c>
      <c r="AX25" s="25">
        <v>0</v>
      </c>
      <c r="AY25" s="21">
        <v>0</v>
      </c>
      <c r="AZ25" s="21">
        <f t="shared" si="4"/>
        <v>0</v>
      </c>
      <c r="BA25" s="25"/>
    </row>
    <row r="26" spans="1:53" ht="56.25" x14ac:dyDescent="0.25">
      <c r="A26" s="13">
        <v>18</v>
      </c>
      <c r="B26" s="14" t="s">
        <v>94</v>
      </c>
      <c r="C26" s="15" t="s">
        <v>91</v>
      </c>
      <c r="D26" s="16">
        <v>1</v>
      </c>
      <c r="E26" s="17" t="s">
        <v>95</v>
      </c>
      <c r="F26" s="18" t="s">
        <v>93</v>
      </c>
      <c r="G26" s="19">
        <v>4.6100000000000003</v>
      </c>
      <c r="H26" s="20">
        <v>163166.34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16316.63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1">
        <v>0</v>
      </c>
      <c r="AO26" s="21">
        <v>0</v>
      </c>
      <c r="AP26" s="22">
        <f t="shared" si="0"/>
        <v>0</v>
      </c>
      <c r="AQ26" s="20">
        <v>16316.630000000005</v>
      </c>
      <c r="AR26" s="20">
        <v>179482.97</v>
      </c>
      <c r="AS26" s="21">
        <f t="shared" si="1"/>
        <v>179482.97</v>
      </c>
      <c r="AT26" s="20">
        <v>0</v>
      </c>
      <c r="AU26" s="23">
        <f t="shared" si="2"/>
        <v>2153795.64</v>
      </c>
      <c r="AV26" s="24">
        <v>163166.34</v>
      </c>
      <c r="AW26" s="21">
        <f t="shared" si="3"/>
        <v>163166.34</v>
      </c>
      <c r="AX26" s="25">
        <v>0</v>
      </c>
      <c r="AY26" s="21">
        <v>0</v>
      </c>
      <c r="AZ26" s="21">
        <f t="shared" si="4"/>
        <v>0</v>
      </c>
      <c r="BA26" s="25"/>
    </row>
    <row r="27" spans="1:53" ht="56.25" x14ac:dyDescent="0.25">
      <c r="A27" s="13">
        <v>19</v>
      </c>
      <c r="B27" s="14" t="s">
        <v>94</v>
      </c>
      <c r="C27" s="15" t="s">
        <v>91</v>
      </c>
      <c r="D27" s="16">
        <v>0.5</v>
      </c>
      <c r="E27" s="17" t="s">
        <v>96</v>
      </c>
      <c r="F27" s="18" t="s">
        <v>93</v>
      </c>
      <c r="G27" s="19">
        <v>4.0999999999999996</v>
      </c>
      <c r="H27" s="20">
        <v>72557.7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7255.77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1">
        <v>0</v>
      </c>
      <c r="AO27" s="21">
        <v>0</v>
      </c>
      <c r="AP27" s="22">
        <f t="shared" si="0"/>
        <v>0</v>
      </c>
      <c r="AQ27" s="20">
        <v>7255.7700000000041</v>
      </c>
      <c r="AR27" s="20">
        <v>79813.47</v>
      </c>
      <c r="AS27" s="21">
        <f t="shared" si="1"/>
        <v>79813.47</v>
      </c>
      <c r="AT27" s="20">
        <v>0</v>
      </c>
      <c r="AU27" s="23">
        <f t="shared" si="2"/>
        <v>957761.64</v>
      </c>
      <c r="AV27" s="24">
        <v>72557.7</v>
      </c>
      <c r="AW27" s="21">
        <f t="shared" si="3"/>
        <v>72557.7</v>
      </c>
      <c r="AX27" s="25">
        <v>0</v>
      </c>
      <c r="AY27" s="21">
        <v>0</v>
      </c>
      <c r="AZ27" s="21">
        <f t="shared" si="4"/>
        <v>0</v>
      </c>
      <c r="BA27" s="25"/>
    </row>
    <row r="28" spans="1:53" ht="45" x14ac:dyDescent="0.25">
      <c r="A28" s="13">
        <v>20</v>
      </c>
      <c r="B28" s="14" t="s">
        <v>97</v>
      </c>
      <c r="C28" s="15" t="s">
        <v>98</v>
      </c>
      <c r="D28" s="16">
        <v>1</v>
      </c>
      <c r="E28" s="17" t="s">
        <v>99</v>
      </c>
      <c r="F28" s="18" t="s">
        <v>100</v>
      </c>
      <c r="G28" s="19">
        <v>5.31</v>
      </c>
      <c r="H28" s="20">
        <v>187942.13999999998</v>
      </c>
      <c r="I28" s="20">
        <v>25</v>
      </c>
      <c r="J28" s="20">
        <v>46985.54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23492.77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1">
        <v>0</v>
      </c>
      <c r="AO28" s="21">
        <v>0</v>
      </c>
      <c r="AP28" s="22">
        <f t="shared" si="0"/>
        <v>0</v>
      </c>
      <c r="AQ28" s="20">
        <v>23492.770000000019</v>
      </c>
      <c r="AR28" s="20">
        <v>258420.45</v>
      </c>
      <c r="AS28" s="21">
        <f t="shared" si="1"/>
        <v>258420.45</v>
      </c>
      <c r="AT28" s="20">
        <v>0</v>
      </c>
      <c r="AU28" s="23">
        <f t="shared" si="2"/>
        <v>3101045.4000000004</v>
      </c>
      <c r="AV28" s="24">
        <v>0</v>
      </c>
      <c r="AW28" s="21">
        <f t="shared" si="3"/>
        <v>0</v>
      </c>
      <c r="AX28" s="25">
        <v>0</v>
      </c>
      <c r="AY28" s="21">
        <v>0</v>
      </c>
      <c r="AZ28" s="21">
        <f t="shared" si="4"/>
        <v>0</v>
      </c>
      <c r="BA28" s="25"/>
    </row>
    <row r="29" spans="1:53" ht="45" x14ac:dyDescent="0.25">
      <c r="A29" s="13">
        <v>21</v>
      </c>
      <c r="B29" s="14" t="s">
        <v>101</v>
      </c>
      <c r="C29" s="15" t="s">
        <v>102</v>
      </c>
      <c r="D29" s="16">
        <v>1</v>
      </c>
      <c r="E29" s="17" t="s">
        <v>103</v>
      </c>
      <c r="F29" s="18" t="s">
        <v>104</v>
      </c>
      <c r="G29" s="19">
        <v>3.22</v>
      </c>
      <c r="H29" s="20">
        <v>113968.68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11396.87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1">
        <v>0</v>
      </c>
      <c r="AO29" s="21">
        <v>0</v>
      </c>
      <c r="AP29" s="22">
        <f t="shared" si="0"/>
        <v>0</v>
      </c>
      <c r="AQ29" s="20">
        <v>11396.87000000001</v>
      </c>
      <c r="AR29" s="20">
        <v>125365.55</v>
      </c>
      <c r="AS29" s="21">
        <f t="shared" si="1"/>
        <v>125365.55</v>
      </c>
      <c r="AT29" s="20">
        <v>0</v>
      </c>
      <c r="AU29" s="23">
        <f t="shared" si="2"/>
        <v>1504386.6</v>
      </c>
      <c r="AV29" s="24">
        <v>113968.68</v>
      </c>
      <c r="AW29" s="21">
        <f t="shared" si="3"/>
        <v>113968.68</v>
      </c>
      <c r="AX29" s="25">
        <v>0</v>
      </c>
      <c r="AY29" s="21">
        <v>0</v>
      </c>
      <c r="AZ29" s="21">
        <f t="shared" si="4"/>
        <v>0</v>
      </c>
      <c r="BA29" s="25"/>
    </row>
    <row r="30" spans="1:53" x14ac:dyDescent="0.25">
      <c r="A30" s="26"/>
      <c r="B30" s="27" t="s">
        <v>105</v>
      </c>
      <c r="C30" s="28"/>
      <c r="D30" s="29">
        <f>SUM(D9:D29)</f>
        <v>19</v>
      </c>
      <c r="E30" s="28"/>
      <c r="F30" s="28"/>
      <c r="G30" s="28"/>
      <c r="H30" s="30">
        <f>SUM(H9:H29)</f>
        <v>3192149.4899999998</v>
      </c>
      <c r="I30" s="30"/>
      <c r="J30" s="30">
        <f t="shared" ref="J30:P30" si="5">SUM(J9:J29)</f>
        <v>632304.98</v>
      </c>
      <c r="K30" s="30">
        <f t="shared" si="5"/>
        <v>0</v>
      </c>
      <c r="L30" s="30">
        <f t="shared" si="5"/>
        <v>0</v>
      </c>
      <c r="M30" s="30">
        <f t="shared" si="5"/>
        <v>0</v>
      </c>
      <c r="N30" s="30">
        <f t="shared" si="5"/>
        <v>0</v>
      </c>
      <c r="O30" s="30">
        <f t="shared" si="5"/>
        <v>0</v>
      </c>
      <c r="P30" s="30">
        <f t="shared" si="5"/>
        <v>0</v>
      </c>
      <c r="Q30" s="30"/>
      <c r="R30" s="30">
        <f>SUM(R9:R29)</f>
        <v>0</v>
      </c>
      <c r="S30" s="30"/>
      <c r="T30" s="30">
        <f t="shared" ref="T30:Y30" si="6">SUM(T9:T29)</f>
        <v>0</v>
      </c>
      <c r="U30" s="30">
        <f t="shared" si="6"/>
        <v>0</v>
      </c>
      <c r="V30" s="30">
        <f t="shared" si="6"/>
        <v>0</v>
      </c>
      <c r="W30" s="30">
        <f t="shared" si="6"/>
        <v>0</v>
      </c>
      <c r="X30" s="30">
        <f t="shared" si="6"/>
        <v>382445.47</v>
      </c>
      <c r="Y30" s="30">
        <f t="shared" si="6"/>
        <v>0</v>
      </c>
      <c r="Z30" s="30"/>
      <c r="AA30" s="30">
        <f>SUM(AA9:AA29)</f>
        <v>0</v>
      </c>
      <c r="AB30" s="30"/>
      <c r="AC30" s="30">
        <f>SUM(AC9:AC29)</f>
        <v>0</v>
      </c>
      <c r="AD30" s="30"/>
      <c r="AE30" s="30">
        <f>SUM(AE9:AE29)</f>
        <v>446362.58</v>
      </c>
      <c r="AF30" s="30"/>
      <c r="AG30" s="30">
        <f>SUM(AG9:AG29)</f>
        <v>0</v>
      </c>
      <c r="AH30" s="30"/>
      <c r="AI30" s="30">
        <f>SUM(AI9:AI29)</f>
        <v>95740.77</v>
      </c>
      <c r="AJ30" s="30"/>
      <c r="AK30" s="30">
        <f>SUM(AK9:AK29)</f>
        <v>0</v>
      </c>
      <c r="AL30" s="30"/>
      <c r="AM30" s="30">
        <f t="shared" ref="AM30:BA30" si="7">SUM(AM9:AM29)</f>
        <v>394067.95</v>
      </c>
      <c r="AN30" s="30">
        <f t="shared" si="7"/>
        <v>0</v>
      </c>
      <c r="AO30" s="30">
        <f t="shared" si="7"/>
        <v>0</v>
      </c>
      <c r="AP30" s="30">
        <f t="shared" si="7"/>
        <v>0</v>
      </c>
      <c r="AQ30" s="30">
        <f t="shared" si="7"/>
        <v>1318616.77</v>
      </c>
      <c r="AR30" s="30">
        <f t="shared" si="7"/>
        <v>5143071.24</v>
      </c>
      <c r="AS30" s="30">
        <f t="shared" si="7"/>
        <v>5143071.24</v>
      </c>
      <c r="AT30" s="30">
        <f t="shared" si="7"/>
        <v>0</v>
      </c>
      <c r="AU30" s="31">
        <f t="shared" si="7"/>
        <v>61716854.88000001</v>
      </c>
      <c r="AV30" s="32">
        <f t="shared" si="7"/>
        <v>3421405.2899999996</v>
      </c>
      <c r="AW30" s="30">
        <f t="shared" si="7"/>
        <v>3421405.2899999996</v>
      </c>
      <c r="AX30" s="33">
        <f t="shared" si="7"/>
        <v>0</v>
      </c>
      <c r="AY30" s="30">
        <f t="shared" si="7"/>
        <v>0</v>
      </c>
      <c r="AZ30" s="30">
        <f t="shared" si="7"/>
        <v>0</v>
      </c>
      <c r="BA30" s="33">
        <f t="shared" si="7"/>
        <v>0</v>
      </c>
    </row>
    <row r="31" spans="1:53" ht="15.75" thickBot="1" x14ac:dyDescent="0.3">
      <c r="A31" s="34"/>
      <c r="B31" s="35"/>
      <c r="C31" s="35"/>
      <c r="D31" s="35"/>
      <c r="E31" s="35"/>
      <c r="F31" s="35"/>
      <c r="G31" s="35"/>
      <c r="H31" s="36"/>
      <c r="I31" s="35"/>
      <c r="J31" s="36"/>
      <c r="K31" s="36"/>
      <c r="L31" s="36"/>
      <c r="M31" s="36"/>
      <c r="N31" s="36"/>
      <c r="O31" s="36"/>
      <c r="P31" s="36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6"/>
      <c r="AN31" s="36"/>
      <c r="AO31" s="36"/>
      <c r="AP31" s="36"/>
      <c r="AQ31" s="36"/>
      <c r="AR31" s="36"/>
      <c r="AS31" s="36"/>
      <c r="AT31" s="36"/>
      <c r="AU31" s="37"/>
      <c r="AV31" s="38"/>
      <c r="AW31" s="39"/>
      <c r="AX31" s="40"/>
      <c r="AY31" s="39"/>
      <c r="AZ31" s="39"/>
      <c r="BA31" s="40"/>
    </row>
    <row r="32" spans="1:53" ht="45" x14ac:dyDescent="0.25">
      <c r="A32" s="13">
        <v>22</v>
      </c>
      <c r="B32" s="14" t="s">
        <v>106</v>
      </c>
      <c r="C32" s="15" t="s">
        <v>107</v>
      </c>
      <c r="D32" s="16">
        <v>1</v>
      </c>
      <c r="E32" s="17"/>
      <c r="F32" s="18" t="s">
        <v>108</v>
      </c>
      <c r="G32" s="19">
        <v>2.81</v>
      </c>
      <c r="H32" s="20">
        <v>99457.14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3539.4</v>
      </c>
      <c r="V32" s="20">
        <v>0</v>
      </c>
      <c r="W32" s="20">
        <v>0</v>
      </c>
      <c r="X32" s="20">
        <v>9945.7099999999991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1">
        <v>0</v>
      </c>
      <c r="AO32" s="21">
        <v>0</v>
      </c>
      <c r="AP32" s="22">
        <f t="shared" ref="AP32:AP53" si="8">AQ32-(K32+L32+M32+N32+O32+P32+R32+T32+U32+V32+W32+X32+Y32+AA32+AC32+AE32+AG32+AI32+AK32+AM32+AN32+AO32)</f>
        <v>0</v>
      </c>
      <c r="AQ32" s="20">
        <v>13485.11</v>
      </c>
      <c r="AR32" s="20">
        <v>112942.25</v>
      </c>
      <c r="AS32" s="21">
        <f t="shared" ref="AS32:AS53" si="9">AR32-AT32</f>
        <v>112942.25</v>
      </c>
      <c r="AT32" s="20">
        <v>0</v>
      </c>
      <c r="AU32" s="23">
        <f t="shared" ref="AU32:AU53" si="10">AR32*12</f>
        <v>1355307</v>
      </c>
      <c r="AV32" s="24">
        <v>0</v>
      </c>
      <c r="AW32" s="21">
        <f t="shared" ref="AW32:AW53" si="11">AV32-AX32</f>
        <v>0</v>
      </c>
      <c r="AX32" s="25">
        <v>0</v>
      </c>
      <c r="AY32" s="21">
        <v>0</v>
      </c>
      <c r="AZ32" s="21">
        <f t="shared" ref="AZ32:AZ53" si="12">AY32-BA32</f>
        <v>0</v>
      </c>
      <c r="BA32" s="25"/>
    </row>
    <row r="33" spans="1:53" ht="45" x14ac:dyDescent="0.25">
      <c r="A33" s="13">
        <v>23</v>
      </c>
      <c r="B33" s="14" t="s">
        <v>109</v>
      </c>
      <c r="C33" s="15" t="s">
        <v>110</v>
      </c>
      <c r="D33" s="16">
        <v>1</v>
      </c>
      <c r="E33" s="17"/>
      <c r="F33" s="18" t="s">
        <v>111</v>
      </c>
      <c r="G33" s="19">
        <v>2.97</v>
      </c>
      <c r="H33" s="20">
        <v>105120.18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10512.02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1">
        <v>0</v>
      </c>
      <c r="AO33" s="21">
        <v>0</v>
      </c>
      <c r="AP33" s="22">
        <f t="shared" si="8"/>
        <v>0</v>
      </c>
      <c r="AQ33" s="20">
        <v>10512.020000000004</v>
      </c>
      <c r="AR33" s="20">
        <v>115632.2</v>
      </c>
      <c r="AS33" s="21">
        <f t="shared" si="9"/>
        <v>115632.2</v>
      </c>
      <c r="AT33" s="20">
        <v>0</v>
      </c>
      <c r="AU33" s="23">
        <f t="shared" si="10"/>
        <v>1387586.4</v>
      </c>
      <c r="AV33" s="24">
        <v>0</v>
      </c>
      <c r="AW33" s="21">
        <f t="shared" si="11"/>
        <v>0</v>
      </c>
      <c r="AX33" s="25">
        <v>0</v>
      </c>
      <c r="AY33" s="21">
        <v>0</v>
      </c>
      <c r="AZ33" s="21">
        <f t="shared" si="12"/>
        <v>0</v>
      </c>
      <c r="BA33" s="25"/>
    </row>
    <row r="34" spans="1:53" ht="45" x14ac:dyDescent="0.25">
      <c r="A34" s="13">
        <v>24</v>
      </c>
      <c r="B34" s="14" t="s">
        <v>109</v>
      </c>
      <c r="C34" s="15" t="s">
        <v>112</v>
      </c>
      <c r="D34" s="16">
        <v>0.5</v>
      </c>
      <c r="E34" s="17"/>
      <c r="F34" s="18" t="s">
        <v>113</v>
      </c>
      <c r="G34" s="19">
        <v>2.86</v>
      </c>
      <c r="H34" s="20">
        <v>50613.42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5061.34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1">
        <v>0</v>
      </c>
      <c r="AO34" s="21">
        <v>0</v>
      </c>
      <c r="AP34" s="22">
        <f t="shared" si="8"/>
        <v>0</v>
      </c>
      <c r="AQ34" s="20">
        <v>5061.3400000000038</v>
      </c>
      <c r="AR34" s="20">
        <v>55674.76</v>
      </c>
      <c r="AS34" s="21">
        <f t="shared" si="9"/>
        <v>55674.76</v>
      </c>
      <c r="AT34" s="20">
        <v>0</v>
      </c>
      <c r="AU34" s="23">
        <f t="shared" si="10"/>
        <v>668097.12</v>
      </c>
      <c r="AV34" s="24">
        <v>0</v>
      </c>
      <c r="AW34" s="21">
        <f t="shared" si="11"/>
        <v>0</v>
      </c>
      <c r="AX34" s="25">
        <v>0</v>
      </c>
      <c r="AY34" s="21">
        <v>0</v>
      </c>
      <c r="AZ34" s="21">
        <f t="shared" si="12"/>
        <v>0</v>
      </c>
      <c r="BA34" s="25"/>
    </row>
    <row r="35" spans="1:53" ht="45" x14ac:dyDescent="0.25">
      <c r="A35" s="13">
        <v>25</v>
      </c>
      <c r="B35" s="14" t="s">
        <v>114</v>
      </c>
      <c r="C35" s="15" t="s">
        <v>115</v>
      </c>
      <c r="D35" s="16">
        <v>1</v>
      </c>
      <c r="E35" s="17"/>
      <c r="F35" s="18" t="s">
        <v>108</v>
      </c>
      <c r="G35" s="19">
        <v>2.81</v>
      </c>
      <c r="H35" s="20">
        <v>99457.14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9945.7099999999991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1">
        <v>0</v>
      </c>
      <c r="AO35" s="21">
        <v>0</v>
      </c>
      <c r="AP35" s="22">
        <f t="shared" si="8"/>
        <v>0</v>
      </c>
      <c r="AQ35" s="20">
        <v>9945.7100000000064</v>
      </c>
      <c r="AR35" s="20">
        <v>109402.85</v>
      </c>
      <c r="AS35" s="21">
        <f t="shared" si="9"/>
        <v>109402.85</v>
      </c>
      <c r="AT35" s="20">
        <v>0</v>
      </c>
      <c r="AU35" s="23">
        <f t="shared" si="10"/>
        <v>1312834.2000000002</v>
      </c>
      <c r="AV35" s="24">
        <v>0</v>
      </c>
      <c r="AW35" s="21">
        <f t="shared" si="11"/>
        <v>0</v>
      </c>
      <c r="AX35" s="25">
        <v>0</v>
      </c>
      <c r="AY35" s="21">
        <v>0</v>
      </c>
      <c r="AZ35" s="21">
        <f t="shared" si="12"/>
        <v>0</v>
      </c>
      <c r="BA35" s="25"/>
    </row>
    <row r="36" spans="1:53" ht="33.75" x14ac:dyDescent="0.25">
      <c r="A36" s="13">
        <v>26</v>
      </c>
      <c r="B36" s="14" t="s">
        <v>116</v>
      </c>
      <c r="C36" s="15" t="s">
        <v>107</v>
      </c>
      <c r="D36" s="16">
        <v>1</v>
      </c>
      <c r="E36" s="17"/>
      <c r="F36" s="18" t="s">
        <v>108</v>
      </c>
      <c r="G36" s="19">
        <v>2.81</v>
      </c>
      <c r="H36" s="20">
        <v>99457.14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9945.7099999999991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1">
        <v>0</v>
      </c>
      <c r="AO36" s="21">
        <v>0</v>
      </c>
      <c r="AP36" s="22">
        <f t="shared" si="8"/>
        <v>0</v>
      </c>
      <c r="AQ36" s="20">
        <v>9945.7100000000064</v>
      </c>
      <c r="AR36" s="20">
        <v>109402.85</v>
      </c>
      <c r="AS36" s="21">
        <f t="shared" si="9"/>
        <v>109402.85</v>
      </c>
      <c r="AT36" s="20">
        <v>0</v>
      </c>
      <c r="AU36" s="23">
        <f t="shared" si="10"/>
        <v>1312834.2000000002</v>
      </c>
      <c r="AV36" s="24">
        <v>0</v>
      </c>
      <c r="AW36" s="21">
        <f t="shared" si="11"/>
        <v>0</v>
      </c>
      <c r="AX36" s="25">
        <v>0</v>
      </c>
      <c r="AY36" s="21">
        <v>0</v>
      </c>
      <c r="AZ36" s="21">
        <f t="shared" si="12"/>
        <v>0</v>
      </c>
      <c r="BA36" s="25"/>
    </row>
    <row r="37" spans="1:53" ht="45" x14ac:dyDescent="0.25">
      <c r="A37" s="13">
        <v>27</v>
      </c>
      <c r="B37" s="14" t="s">
        <v>117</v>
      </c>
      <c r="C37" s="15" t="s">
        <v>118</v>
      </c>
      <c r="D37" s="16">
        <v>1</v>
      </c>
      <c r="E37" s="17"/>
      <c r="F37" s="18" t="s">
        <v>108</v>
      </c>
      <c r="G37" s="19">
        <v>2.81</v>
      </c>
      <c r="H37" s="20">
        <v>99457.14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9945.7099999999991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1">
        <v>0</v>
      </c>
      <c r="AO37" s="21">
        <v>0</v>
      </c>
      <c r="AP37" s="22">
        <f t="shared" si="8"/>
        <v>0</v>
      </c>
      <c r="AQ37" s="20">
        <v>9945.7100000000064</v>
      </c>
      <c r="AR37" s="20">
        <v>109402.85</v>
      </c>
      <c r="AS37" s="21">
        <f t="shared" si="9"/>
        <v>109402.85</v>
      </c>
      <c r="AT37" s="20">
        <v>0</v>
      </c>
      <c r="AU37" s="23">
        <f t="shared" si="10"/>
        <v>1312834.2000000002</v>
      </c>
      <c r="AV37" s="24">
        <v>0</v>
      </c>
      <c r="AW37" s="21">
        <f t="shared" si="11"/>
        <v>0</v>
      </c>
      <c r="AX37" s="25">
        <v>0</v>
      </c>
      <c r="AY37" s="21">
        <v>0</v>
      </c>
      <c r="AZ37" s="21">
        <f t="shared" si="12"/>
        <v>0</v>
      </c>
      <c r="BA37" s="25"/>
    </row>
    <row r="38" spans="1:53" ht="56.25" x14ac:dyDescent="0.25">
      <c r="A38" s="13">
        <v>28</v>
      </c>
      <c r="B38" s="14" t="s">
        <v>119</v>
      </c>
      <c r="C38" s="15" t="s">
        <v>107</v>
      </c>
      <c r="D38" s="16">
        <v>1</v>
      </c>
      <c r="E38" s="17"/>
      <c r="F38" s="18" t="s">
        <v>108</v>
      </c>
      <c r="G38" s="19">
        <v>2.81</v>
      </c>
      <c r="H38" s="20">
        <v>99457.14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3539.4</v>
      </c>
      <c r="V38" s="20">
        <v>0</v>
      </c>
      <c r="W38" s="20">
        <v>0</v>
      </c>
      <c r="X38" s="20">
        <v>9945.7099999999991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1">
        <v>0</v>
      </c>
      <c r="AO38" s="21">
        <v>0</v>
      </c>
      <c r="AP38" s="22">
        <f t="shared" si="8"/>
        <v>0</v>
      </c>
      <c r="AQ38" s="20">
        <v>13485.11</v>
      </c>
      <c r="AR38" s="20">
        <v>112942.25</v>
      </c>
      <c r="AS38" s="21">
        <f t="shared" si="9"/>
        <v>112942.25</v>
      </c>
      <c r="AT38" s="20">
        <v>0</v>
      </c>
      <c r="AU38" s="23">
        <f t="shared" si="10"/>
        <v>1355307</v>
      </c>
      <c r="AV38" s="24">
        <v>0</v>
      </c>
      <c r="AW38" s="21">
        <f t="shared" si="11"/>
        <v>0</v>
      </c>
      <c r="AX38" s="25">
        <v>0</v>
      </c>
      <c r="AY38" s="21">
        <v>0</v>
      </c>
      <c r="AZ38" s="21">
        <f t="shared" si="12"/>
        <v>0</v>
      </c>
      <c r="BA38" s="25"/>
    </row>
    <row r="39" spans="1:53" ht="45" x14ac:dyDescent="0.25">
      <c r="A39" s="13">
        <v>29</v>
      </c>
      <c r="B39" s="14" t="s">
        <v>120</v>
      </c>
      <c r="C39" s="15" t="s">
        <v>115</v>
      </c>
      <c r="D39" s="16">
        <v>1</v>
      </c>
      <c r="E39" s="17"/>
      <c r="F39" s="18" t="s">
        <v>108</v>
      </c>
      <c r="G39" s="19">
        <v>2.81</v>
      </c>
      <c r="H39" s="20">
        <v>99457.14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9945.7099999999991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1">
        <v>0</v>
      </c>
      <c r="AO39" s="21">
        <v>0</v>
      </c>
      <c r="AP39" s="22">
        <f t="shared" si="8"/>
        <v>0</v>
      </c>
      <c r="AQ39" s="20">
        <v>9945.7100000000064</v>
      </c>
      <c r="AR39" s="20">
        <v>109402.85</v>
      </c>
      <c r="AS39" s="21">
        <f t="shared" si="9"/>
        <v>109402.85</v>
      </c>
      <c r="AT39" s="20">
        <v>0</v>
      </c>
      <c r="AU39" s="23">
        <f t="shared" si="10"/>
        <v>1312834.2000000002</v>
      </c>
      <c r="AV39" s="24">
        <v>0</v>
      </c>
      <c r="AW39" s="21">
        <f t="shared" si="11"/>
        <v>0</v>
      </c>
      <c r="AX39" s="25">
        <v>0</v>
      </c>
      <c r="AY39" s="21">
        <v>0</v>
      </c>
      <c r="AZ39" s="21">
        <f t="shared" si="12"/>
        <v>0</v>
      </c>
      <c r="BA39" s="25"/>
    </row>
    <row r="40" spans="1:53" ht="33.75" x14ac:dyDescent="0.25">
      <c r="A40" s="13">
        <v>30</v>
      </c>
      <c r="B40" s="14" t="s">
        <v>121</v>
      </c>
      <c r="C40" s="15" t="s">
        <v>122</v>
      </c>
      <c r="D40" s="16">
        <v>1</v>
      </c>
      <c r="E40" s="17"/>
      <c r="F40" s="18" t="s">
        <v>113</v>
      </c>
      <c r="G40" s="19">
        <v>2.86</v>
      </c>
      <c r="H40" s="20">
        <v>101226.84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10122.68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1">
        <v>0</v>
      </c>
      <c r="AO40" s="21">
        <v>0</v>
      </c>
      <c r="AP40" s="22">
        <f t="shared" si="8"/>
        <v>0</v>
      </c>
      <c r="AQ40" s="20">
        <v>10122.680000000008</v>
      </c>
      <c r="AR40" s="20">
        <v>111349.52</v>
      </c>
      <c r="AS40" s="21">
        <f t="shared" si="9"/>
        <v>111349.52</v>
      </c>
      <c r="AT40" s="20">
        <v>0</v>
      </c>
      <c r="AU40" s="23">
        <f t="shared" si="10"/>
        <v>1336194.24</v>
      </c>
      <c r="AV40" s="24">
        <v>0</v>
      </c>
      <c r="AW40" s="21">
        <f t="shared" si="11"/>
        <v>0</v>
      </c>
      <c r="AX40" s="25">
        <v>0</v>
      </c>
      <c r="AY40" s="21">
        <v>0</v>
      </c>
      <c r="AZ40" s="21">
        <f t="shared" si="12"/>
        <v>0</v>
      </c>
      <c r="BA40" s="25"/>
    </row>
    <row r="41" spans="1:53" ht="33.75" x14ac:dyDescent="0.25">
      <c r="A41" s="13">
        <v>31</v>
      </c>
      <c r="B41" s="14" t="s">
        <v>123</v>
      </c>
      <c r="C41" s="15" t="s">
        <v>122</v>
      </c>
      <c r="D41" s="16">
        <v>1</v>
      </c>
      <c r="E41" s="17"/>
      <c r="F41" s="18" t="s">
        <v>113</v>
      </c>
      <c r="G41" s="19">
        <v>2.86</v>
      </c>
      <c r="H41" s="20">
        <v>101226.84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10122.68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1">
        <v>0</v>
      </c>
      <c r="AO41" s="21">
        <v>0</v>
      </c>
      <c r="AP41" s="22">
        <f t="shared" si="8"/>
        <v>0</v>
      </c>
      <c r="AQ41" s="20">
        <v>10122.680000000008</v>
      </c>
      <c r="AR41" s="20">
        <v>111349.52</v>
      </c>
      <c r="AS41" s="21">
        <f t="shared" si="9"/>
        <v>111349.52</v>
      </c>
      <c r="AT41" s="20">
        <v>0</v>
      </c>
      <c r="AU41" s="23">
        <f t="shared" si="10"/>
        <v>1336194.24</v>
      </c>
      <c r="AV41" s="24">
        <v>0</v>
      </c>
      <c r="AW41" s="21">
        <f t="shared" si="11"/>
        <v>0</v>
      </c>
      <c r="AX41" s="25">
        <v>0</v>
      </c>
      <c r="AY41" s="21">
        <v>0</v>
      </c>
      <c r="AZ41" s="21">
        <f t="shared" si="12"/>
        <v>0</v>
      </c>
      <c r="BA41" s="25"/>
    </row>
    <row r="42" spans="1:53" ht="33.75" x14ac:dyDescent="0.25">
      <c r="A42" s="13">
        <v>32</v>
      </c>
      <c r="B42" s="14" t="s">
        <v>124</v>
      </c>
      <c r="C42" s="15" t="s">
        <v>122</v>
      </c>
      <c r="D42" s="16">
        <v>1</v>
      </c>
      <c r="E42" s="17"/>
      <c r="F42" s="18" t="s">
        <v>113</v>
      </c>
      <c r="G42" s="19">
        <v>2.86</v>
      </c>
      <c r="H42" s="20">
        <v>101226.84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10122.68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1">
        <v>0</v>
      </c>
      <c r="AO42" s="21">
        <v>0</v>
      </c>
      <c r="AP42" s="22">
        <f t="shared" si="8"/>
        <v>0</v>
      </c>
      <c r="AQ42" s="20">
        <v>10122.680000000008</v>
      </c>
      <c r="AR42" s="20">
        <v>111349.52</v>
      </c>
      <c r="AS42" s="21">
        <f t="shared" si="9"/>
        <v>111349.52</v>
      </c>
      <c r="AT42" s="20">
        <v>0</v>
      </c>
      <c r="AU42" s="23">
        <f t="shared" si="10"/>
        <v>1336194.24</v>
      </c>
      <c r="AV42" s="24">
        <v>0</v>
      </c>
      <c r="AW42" s="21">
        <f t="shared" si="11"/>
        <v>0</v>
      </c>
      <c r="AX42" s="25">
        <v>0</v>
      </c>
      <c r="AY42" s="21">
        <v>0</v>
      </c>
      <c r="AZ42" s="21">
        <f t="shared" si="12"/>
        <v>0</v>
      </c>
      <c r="BA42" s="25"/>
    </row>
    <row r="43" spans="1:53" ht="45" x14ac:dyDescent="0.25">
      <c r="A43" s="13">
        <v>33</v>
      </c>
      <c r="B43" s="14" t="s">
        <v>125</v>
      </c>
      <c r="C43" s="15" t="s">
        <v>107</v>
      </c>
      <c r="D43" s="16">
        <v>1</v>
      </c>
      <c r="E43" s="17"/>
      <c r="F43" s="18" t="s">
        <v>108</v>
      </c>
      <c r="G43" s="19">
        <v>2.81</v>
      </c>
      <c r="H43" s="20">
        <v>99457.14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9945.7099999999991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1">
        <v>0</v>
      </c>
      <c r="AO43" s="21">
        <v>0</v>
      </c>
      <c r="AP43" s="22">
        <f t="shared" si="8"/>
        <v>0</v>
      </c>
      <c r="AQ43" s="20">
        <v>9945.7100000000064</v>
      </c>
      <c r="AR43" s="20">
        <v>109402.85</v>
      </c>
      <c r="AS43" s="21">
        <f t="shared" si="9"/>
        <v>109402.85</v>
      </c>
      <c r="AT43" s="20">
        <v>0</v>
      </c>
      <c r="AU43" s="23">
        <f t="shared" si="10"/>
        <v>1312834.2000000002</v>
      </c>
      <c r="AV43" s="24">
        <v>0</v>
      </c>
      <c r="AW43" s="21">
        <f t="shared" si="11"/>
        <v>0</v>
      </c>
      <c r="AX43" s="25">
        <v>0</v>
      </c>
      <c r="AY43" s="21">
        <v>0</v>
      </c>
      <c r="AZ43" s="21">
        <f t="shared" si="12"/>
        <v>0</v>
      </c>
      <c r="BA43" s="25"/>
    </row>
    <row r="44" spans="1:53" ht="45" x14ac:dyDescent="0.25">
      <c r="A44" s="13">
        <v>34</v>
      </c>
      <c r="B44" s="14" t="s">
        <v>126</v>
      </c>
      <c r="C44" s="15" t="s">
        <v>127</v>
      </c>
      <c r="D44" s="16">
        <v>1</v>
      </c>
      <c r="E44" s="17"/>
      <c r="F44" s="18" t="s">
        <v>108</v>
      </c>
      <c r="G44" s="19">
        <v>2.81</v>
      </c>
      <c r="H44" s="20">
        <v>99457.14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9945.7099999999991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1">
        <v>0</v>
      </c>
      <c r="AO44" s="21">
        <v>0</v>
      </c>
      <c r="AP44" s="22">
        <f t="shared" si="8"/>
        <v>0</v>
      </c>
      <c r="AQ44" s="20">
        <v>9945.7100000000064</v>
      </c>
      <c r="AR44" s="20">
        <v>109402.85</v>
      </c>
      <c r="AS44" s="21">
        <f t="shared" si="9"/>
        <v>109402.85</v>
      </c>
      <c r="AT44" s="20">
        <v>0</v>
      </c>
      <c r="AU44" s="23">
        <f t="shared" si="10"/>
        <v>1312834.2000000002</v>
      </c>
      <c r="AV44" s="24">
        <v>0</v>
      </c>
      <c r="AW44" s="21">
        <f t="shared" si="11"/>
        <v>0</v>
      </c>
      <c r="AX44" s="25">
        <v>0</v>
      </c>
      <c r="AY44" s="21">
        <v>0</v>
      </c>
      <c r="AZ44" s="21">
        <f t="shared" si="12"/>
        <v>0</v>
      </c>
      <c r="BA44" s="25"/>
    </row>
    <row r="45" spans="1:53" ht="45" x14ac:dyDescent="0.25">
      <c r="A45" s="13">
        <v>35</v>
      </c>
      <c r="B45" s="14" t="s">
        <v>126</v>
      </c>
      <c r="C45" s="15" t="s">
        <v>112</v>
      </c>
      <c r="D45" s="16">
        <v>0.5</v>
      </c>
      <c r="E45" s="17"/>
      <c r="F45" s="18" t="s">
        <v>113</v>
      </c>
      <c r="G45" s="19">
        <v>2.86</v>
      </c>
      <c r="H45" s="20">
        <v>50613.42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5061.34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1">
        <v>0</v>
      </c>
      <c r="AO45" s="21">
        <v>0</v>
      </c>
      <c r="AP45" s="22">
        <f t="shared" si="8"/>
        <v>0</v>
      </c>
      <c r="AQ45" s="20">
        <v>5061.3400000000038</v>
      </c>
      <c r="AR45" s="20">
        <v>55674.76</v>
      </c>
      <c r="AS45" s="21">
        <f t="shared" si="9"/>
        <v>55674.76</v>
      </c>
      <c r="AT45" s="20">
        <v>0</v>
      </c>
      <c r="AU45" s="23">
        <f t="shared" si="10"/>
        <v>668097.12</v>
      </c>
      <c r="AV45" s="24">
        <v>0</v>
      </c>
      <c r="AW45" s="21">
        <f t="shared" si="11"/>
        <v>0</v>
      </c>
      <c r="AX45" s="25">
        <v>0</v>
      </c>
      <c r="AY45" s="21">
        <v>0</v>
      </c>
      <c r="AZ45" s="21">
        <f t="shared" si="12"/>
        <v>0</v>
      </c>
      <c r="BA45" s="25"/>
    </row>
    <row r="46" spans="1:53" ht="45" x14ac:dyDescent="0.25">
      <c r="A46" s="13">
        <v>36</v>
      </c>
      <c r="B46" s="14" t="s">
        <v>128</v>
      </c>
      <c r="C46" s="15" t="s">
        <v>107</v>
      </c>
      <c r="D46" s="16">
        <v>1</v>
      </c>
      <c r="E46" s="17"/>
      <c r="F46" s="18" t="s">
        <v>108</v>
      </c>
      <c r="G46" s="19">
        <v>2.81</v>
      </c>
      <c r="H46" s="20">
        <v>99457.14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3539.4</v>
      </c>
      <c r="V46" s="20">
        <v>0</v>
      </c>
      <c r="W46" s="20">
        <v>0</v>
      </c>
      <c r="X46" s="20">
        <v>9945.7099999999991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1">
        <v>0</v>
      </c>
      <c r="AO46" s="21">
        <v>0</v>
      </c>
      <c r="AP46" s="22">
        <f t="shared" si="8"/>
        <v>0</v>
      </c>
      <c r="AQ46" s="20">
        <v>13485.11</v>
      </c>
      <c r="AR46" s="20">
        <v>112942.25</v>
      </c>
      <c r="AS46" s="21">
        <f t="shared" si="9"/>
        <v>112942.25</v>
      </c>
      <c r="AT46" s="20">
        <v>0</v>
      </c>
      <c r="AU46" s="23">
        <f t="shared" si="10"/>
        <v>1355307</v>
      </c>
      <c r="AV46" s="24">
        <v>0</v>
      </c>
      <c r="AW46" s="21">
        <f t="shared" si="11"/>
        <v>0</v>
      </c>
      <c r="AX46" s="25">
        <v>0</v>
      </c>
      <c r="AY46" s="21">
        <v>0</v>
      </c>
      <c r="AZ46" s="21">
        <f t="shared" si="12"/>
        <v>0</v>
      </c>
      <c r="BA46" s="25"/>
    </row>
    <row r="47" spans="1:53" ht="45" x14ac:dyDescent="0.25">
      <c r="A47" s="13">
        <v>37</v>
      </c>
      <c r="B47" s="14" t="s">
        <v>129</v>
      </c>
      <c r="C47" s="15" t="s">
        <v>122</v>
      </c>
      <c r="D47" s="16">
        <v>1</v>
      </c>
      <c r="E47" s="17"/>
      <c r="F47" s="18" t="s">
        <v>113</v>
      </c>
      <c r="G47" s="19">
        <v>2.86</v>
      </c>
      <c r="H47" s="20">
        <v>101226.84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10122.68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1">
        <v>0</v>
      </c>
      <c r="AO47" s="21">
        <v>0</v>
      </c>
      <c r="AP47" s="22">
        <f t="shared" si="8"/>
        <v>0</v>
      </c>
      <c r="AQ47" s="20">
        <v>10122.680000000008</v>
      </c>
      <c r="AR47" s="20">
        <v>111349.52</v>
      </c>
      <c r="AS47" s="21">
        <f t="shared" si="9"/>
        <v>111349.52</v>
      </c>
      <c r="AT47" s="20">
        <v>0</v>
      </c>
      <c r="AU47" s="23">
        <f t="shared" si="10"/>
        <v>1336194.24</v>
      </c>
      <c r="AV47" s="24">
        <v>0</v>
      </c>
      <c r="AW47" s="21">
        <f t="shared" si="11"/>
        <v>0</v>
      </c>
      <c r="AX47" s="25">
        <v>0</v>
      </c>
      <c r="AY47" s="21">
        <v>0</v>
      </c>
      <c r="AZ47" s="21">
        <f t="shared" si="12"/>
        <v>0</v>
      </c>
      <c r="BA47" s="25"/>
    </row>
    <row r="48" spans="1:53" ht="33.75" x14ac:dyDescent="0.25">
      <c r="A48" s="13">
        <v>38</v>
      </c>
      <c r="B48" s="14" t="s">
        <v>130</v>
      </c>
      <c r="C48" s="15" t="s">
        <v>131</v>
      </c>
      <c r="D48" s="16">
        <v>1</v>
      </c>
      <c r="E48" s="17"/>
      <c r="F48" s="18" t="s">
        <v>108</v>
      </c>
      <c r="G48" s="19">
        <v>2.81</v>
      </c>
      <c r="H48" s="20">
        <v>99457.14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9945.7099999999991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1">
        <v>0</v>
      </c>
      <c r="AO48" s="21">
        <v>0</v>
      </c>
      <c r="AP48" s="22">
        <f t="shared" si="8"/>
        <v>0</v>
      </c>
      <c r="AQ48" s="20">
        <v>9945.7100000000064</v>
      </c>
      <c r="AR48" s="20">
        <v>109402.85</v>
      </c>
      <c r="AS48" s="21">
        <f t="shared" si="9"/>
        <v>109402.85</v>
      </c>
      <c r="AT48" s="20">
        <v>0</v>
      </c>
      <c r="AU48" s="23">
        <f t="shared" si="10"/>
        <v>1312834.2000000002</v>
      </c>
      <c r="AV48" s="24">
        <v>0</v>
      </c>
      <c r="AW48" s="21">
        <f t="shared" si="11"/>
        <v>0</v>
      </c>
      <c r="AX48" s="25">
        <v>0</v>
      </c>
      <c r="AY48" s="21">
        <v>0</v>
      </c>
      <c r="AZ48" s="21">
        <f t="shared" si="12"/>
        <v>0</v>
      </c>
      <c r="BA48" s="25"/>
    </row>
    <row r="49" spans="1:53" ht="45" x14ac:dyDescent="0.25">
      <c r="A49" s="13">
        <v>39</v>
      </c>
      <c r="B49" s="14" t="s">
        <v>132</v>
      </c>
      <c r="C49" s="15" t="s">
        <v>107</v>
      </c>
      <c r="D49" s="16">
        <v>1</v>
      </c>
      <c r="E49" s="17"/>
      <c r="F49" s="18" t="s">
        <v>108</v>
      </c>
      <c r="G49" s="19">
        <v>2.81</v>
      </c>
      <c r="H49" s="20">
        <v>99457.14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3539.4</v>
      </c>
      <c r="V49" s="20">
        <v>0</v>
      </c>
      <c r="W49" s="20">
        <v>0</v>
      </c>
      <c r="X49" s="20">
        <v>9945.7099999999991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1">
        <v>0</v>
      </c>
      <c r="AO49" s="21">
        <v>0</v>
      </c>
      <c r="AP49" s="22">
        <f t="shared" si="8"/>
        <v>0</v>
      </c>
      <c r="AQ49" s="20">
        <v>13485.11</v>
      </c>
      <c r="AR49" s="20">
        <v>112942.25</v>
      </c>
      <c r="AS49" s="21">
        <f t="shared" si="9"/>
        <v>112942.25</v>
      </c>
      <c r="AT49" s="20">
        <v>0</v>
      </c>
      <c r="AU49" s="23">
        <f t="shared" si="10"/>
        <v>1355307</v>
      </c>
      <c r="AV49" s="24">
        <v>0</v>
      </c>
      <c r="AW49" s="21">
        <f t="shared" si="11"/>
        <v>0</v>
      </c>
      <c r="AX49" s="25">
        <v>0</v>
      </c>
      <c r="AY49" s="21">
        <v>0</v>
      </c>
      <c r="AZ49" s="21">
        <f t="shared" si="12"/>
        <v>0</v>
      </c>
      <c r="BA49" s="25"/>
    </row>
    <row r="50" spans="1:53" ht="45" x14ac:dyDescent="0.25">
      <c r="A50" s="13">
        <v>40</v>
      </c>
      <c r="B50" s="14" t="s">
        <v>133</v>
      </c>
      <c r="C50" s="15" t="s">
        <v>107</v>
      </c>
      <c r="D50" s="16">
        <v>1</v>
      </c>
      <c r="E50" s="17"/>
      <c r="F50" s="18" t="s">
        <v>108</v>
      </c>
      <c r="G50" s="19">
        <v>2.81</v>
      </c>
      <c r="H50" s="20">
        <v>99457.14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3539.4</v>
      </c>
      <c r="V50" s="20">
        <v>5309.1</v>
      </c>
      <c r="W50" s="20">
        <v>0</v>
      </c>
      <c r="X50" s="20">
        <v>9945.7099999999991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1">
        <v>0</v>
      </c>
      <c r="AO50" s="21">
        <v>0</v>
      </c>
      <c r="AP50" s="22">
        <f t="shared" si="8"/>
        <v>0</v>
      </c>
      <c r="AQ50" s="20">
        <v>18794.210000000006</v>
      </c>
      <c r="AR50" s="20">
        <v>118251.35</v>
      </c>
      <c r="AS50" s="21">
        <f t="shared" si="9"/>
        <v>118251.35</v>
      </c>
      <c r="AT50" s="20">
        <v>0</v>
      </c>
      <c r="AU50" s="23">
        <f t="shared" si="10"/>
        <v>1419016.2000000002</v>
      </c>
      <c r="AV50" s="24">
        <v>0</v>
      </c>
      <c r="AW50" s="21">
        <f t="shared" si="11"/>
        <v>0</v>
      </c>
      <c r="AX50" s="25">
        <v>0</v>
      </c>
      <c r="AY50" s="21">
        <v>0</v>
      </c>
      <c r="AZ50" s="21">
        <f t="shared" si="12"/>
        <v>0</v>
      </c>
      <c r="BA50" s="25"/>
    </row>
    <row r="51" spans="1:53" ht="45" x14ac:dyDescent="0.25">
      <c r="A51" s="13">
        <v>41</v>
      </c>
      <c r="B51" s="14" t="s">
        <v>134</v>
      </c>
      <c r="C51" s="15" t="s">
        <v>107</v>
      </c>
      <c r="D51" s="16">
        <v>1</v>
      </c>
      <c r="E51" s="17"/>
      <c r="F51" s="18" t="s">
        <v>108</v>
      </c>
      <c r="G51" s="19">
        <v>2.81</v>
      </c>
      <c r="H51" s="20">
        <v>99457.14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3539.4</v>
      </c>
      <c r="V51" s="20">
        <v>0</v>
      </c>
      <c r="W51" s="20">
        <v>0</v>
      </c>
      <c r="X51" s="20">
        <v>9945.7099999999991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1">
        <v>0</v>
      </c>
      <c r="AO51" s="21">
        <v>0</v>
      </c>
      <c r="AP51" s="22">
        <f t="shared" si="8"/>
        <v>0</v>
      </c>
      <c r="AQ51" s="20">
        <v>13485.11</v>
      </c>
      <c r="AR51" s="20">
        <v>112942.25</v>
      </c>
      <c r="AS51" s="21">
        <f t="shared" si="9"/>
        <v>112942.25</v>
      </c>
      <c r="AT51" s="20">
        <v>0</v>
      </c>
      <c r="AU51" s="23">
        <f t="shared" si="10"/>
        <v>1355307</v>
      </c>
      <c r="AV51" s="24">
        <v>0</v>
      </c>
      <c r="AW51" s="21">
        <f t="shared" si="11"/>
        <v>0</v>
      </c>
      <c r="AX51" s="25">
        <v>0</v>
      </c>
      <c r="AY51" s="21">
        <v>0</v>
      </c>
      <c r="AZ51" s="21">
        <f t="shared" si="12"/>
        <v>0</v>
      </c>
      <c r="BA51" s="25"/>
    </row>
    <row r="52" spans="1:53" ht="67.5" x14ac:dyDescent="0.25">
      <c r="A52" s="13">
        <v>42</v>
      </c>
      <c r="B52" s="14" t="s">
        <v>135</v>
      </c>
      <c r="C52" s="15" t="s">
        <v>118</v>
      </c>
      <c r="D52" s="16">
        <v>1</v>
      </c>
      <c r="E52" s="17"/>
      <c r="F52" s="18" t="s">
        <v>108</v>
      </c>
      <c r="G52" s="19">
        <v>2.81</v>
      </c>
      <c r="H52" s="20">
        <v>99457.14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9945.7099999999991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1">
        <v>0</v>
      </c>
      <c r="AO52" s="21">
        <v>0</v>
      </c>
      <c r="AP52" s="22">
        <f t="shared" si="8"/>
        <v>0</v>
      </c>
      <c r="AQ52" s="20">
        <v>9945.7100000000064</v>
      </c>
      <c r="AR52" s="20">
        <v>109402.85</v>
      </c>
      <c r="AS52" s="21">
        <f t="shared" si="9"/>
        <v>109402.85</v>
      </c>
      <c r="AT52" s="20">
        <v>0</v>
      </c>
      <c r="AU52" s="23">
        <f t="shared" si="10"/>
        <v>1312834.2000000002</v>
      </c>
      <c r="AV52" s="24">
        <v>0</v>
      </c>
      <c r="AW52" s="21">
        <f t="shared" si="11"/>
        <v>0</v>
      </c>
      <c r="AX52" s="25">
        <v>0</v>
      </c>
      <c r="AY52" s="21">
        <v>0</v>
      </c>
      <c r="AZ52" s="21">
        <f t="shared" si="12"/>
        <v>0</v>
      </c>
      <c r="BA52" s="25"/>
    </row>
    <row r="53" spans="1:53" ht="45" x14ac:dyDescent="0.25">
      <c r="A53" s="13">
        <v>43</v>
      </c>
      <c r="B53" s="14" t="s">
        <v>136</v>
      </c>
      <c r="C53" s="15" t="s">
        <v>115</v>
      </c>
      <c r="D53" s="16">
        <v>1</v>
      </c>
      <c r="E53" s="17"/>
      <c r="F53" s="18" t="s">
        <v>108</v>
      </c>
      <c r="G53" s="19">
        <v>2.81</v>
      </c>
      <c r="H53" s="20">
        <v>99457.14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9945.7099999999991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1">
        <v>0</v>
      </c>
      <c r="AO53" s="21">
        <v>0</v>
      </c>
      <c r="AP53" s="22">
        <f t="shared" si="8"/>
        <v>0</v>
      </c>
      <c r="AQ53" s="20">
        <v>9945.7100000000064</v>
      </c>
      <c r="AR53" s="20">
        <v>109402.85</v>
      </c>
      <c r="AS53" s="21">
        <f t="shared" si="9"/>
        <v>109402.85</v>
      </c>
      <c r="AT53" s="20">
        <v>0</v>
      </c>
      <c r="AU53" s="23">
        <f t="shared" si="10"/>
        <v>1312834.2000000002</v>
      </c>
      <c r="AV53" s="24">
        <v>0</v>
      </c>
      <c r="AW53" s="21">
        <f t="shared" si="11"/>
        <v>0</v>
      </c>
      <c r="AX53" s="25">
        <v>0</v>
      </c>
      <c r="AY53" s="21">
        <v>0</v>
      </c>
      <c r="AZ53" s="21">
        <f t="shared" si="12"/>
        <v>0</v>
      </c>
      <c r="BA53" s="25"/>
    </row>
    <row r="54" spans="1:53" x14ac:dyDescent="0.25">
      <c r="A54" s="26"/>
      <c r="B54" s="27" t="s">
        <v>137</v>
      </c>
      <c r="C54" s="28"/>
      <c r="D54" s="29">
        <f>SUM(D32:D53)</f>
        <v>21</v>
      </c>
      <c r="E54" s="28"/>
      <c r="F54" s="28"/>
      <c r="G54" s="28"/>
      <c r="H54" s="30">
        <f>SUM(H32:H53)</f>
        <v>2103111.4799999991</v>
      </c>
      <c r="I54" s="30"/>
      <c r="J54" s="30">
        <f t="shared" ref="J54:P54" si="13">SUM(J32:J53)</f>
        <v>0</v>
      </c>
      <c r="K54" s="30">
        <f t="shared" si="13"/>
        <v>0</v>
      </c>
      <c r="L54" s="30">
        <f t="shared" si="13"/>
        <v>0</v>
      </c>
      <c r="M54" s="30">
        <f t="shared" si="13"/>
        <v>0</v>
      </c>
      <c r="N54" s="30">
        <f t="shared" si="13"/>
        <v>0</v>
      </c>
      <c r="O54" s="30">
        <f t="shared" si="13"/>
        <v>0</v>
      </c>
      <c r="P54" s="30">
        <f t="shared" si="13"/>
        <v>0</v>
      </c>
      <c r="Q54" s="30"/>
      <c r="R54" s="30">
        <f>SUM(R32:R53)</f>
        <v>0</v>
      </c>
      <c r="S54" s="30"/>
      <c r="T54" s="30">
        <f t="shared" ref="T54:Y54" si="14">SUM(T32:T53)</f>
        <v>0</v>
      </c>
      <c r="U54" s="30">
        <f t="shared" si="14"/>
        <v>21236.400000000001</v>
      </c>
      <c r="V54" s="30">
        <f t="shared" si="14"/>
        <v>5309.1</v>
      </c>
      <c r="W54" s="30">
        <f t="shared" si="14"/>
        <v>0</v>
      </c>
      <c r="X54" s="30">
        <f t="shared" si="14"/>
        <v>210311.06999999989</v>
      </c>
      <c r="Y54" s="30">
        <f t="shared" si="14"/>
        <v>0</v>
      </c>
      <c r="Z54" s="30"/>
      <c r="AA54" s="30">
        <f>SUM(AA32:AA53)</f>
        <v>0</v>
      </c>
      <c r="AB54" s="30"/>
      <c r="AC54" s="30">
        <f>SUM(AC32:AC53)</f>
        <v>0</v>
      </c>
      <c r="AD54" s="30"/>
      <c r="AE54" s="30">
        <f>SUM(AE32:AE53)</f>
        <v>0</v>
      </c>
      <c r="AF54" s="30"/>
      <c r="AG54" s="30">
        <f>SUM(AG32:AG53)</f>
        <v>0</v>
      </c>
      <c r="AH54" s="30"/>
      <c r="AI54" s="30">
        <f>SUM(AI32:AI53)</f>
        <v>0</v>
      </c>
      <c r="AJ54" s="30"/>
      <c r="AK54" s="30">
        <f>SUM(AK32:AK53)</f>
        <v>0</v>
      </c>
      <c r="AL54" s="30"/>
      <c r="AM54" s="30">
        <f t="shared" ref="AM54:BA54" si="15">SUM(AM32:AM53)</f>
        <v>0</v>
      </c>
      <c r="AN54" s="30">
        <f t="shared" si="15"/>
        <v>0</v>
      </c>
      <c r="AO54" s="30">
        <f t="shared" si="15"/>
        <v>0</v>
      </c>
      <c r="AP54" s="30">
        <f t="shared" si="15"/>
        <v>0</v>
      </c>
      <c r="AQ54" s="30">
        <f t="shared" si="15"/>
        <v>236856.57000000012</v>
      </c>
      <c r="AR54" s="30">
        <f t="shared" si="15"/>
        <v>2339968.0500000007</v>
      </c>
      <c r="AS54" s="30">
        <f t="shared" si="15"/>
        <v>2339968.0500000007</v>
      </c>
      <c r="AT54" s="30">
        <f t="shared" si="15"/>
        <v>0</v>
      </c>
      <c r="AU54" s="31">
        <f t="shared" si="15"/>
        <v>28079616.599999998</v>
      </c>
      <c r="AV54" s="32">
        <f t="shared" si="15"/>
        <v>0</v>
      </c>
      <c r="AW54" s="30">
        <f t="shared" si="15"/>
        <v>0</v>
      </c>
      <c r="AX54" s="33">
        <f t="shared" si="15"/>
        <v>0</v>
      </c>
      <c r="AY54" s="30">
        <f t="shared" si="15"/>
        <v>0</v>
      </c>
      <c r="AZ54" s="30">
        <f t="shared" si="15"/>
        <v>0</v>
      </c>
      <c r="BA54" s="33">
        <f t="shared" si="15"/>
        <v>0</v>
      </c>
    </row>
    <row r="55" spans="1:53" ht="15.75" thickBot="1" x14ac:dyDescent="0.3">
      <c r="A55" s="34"/>
      <c r="B55" s="35"/>
      <c r="C55" s="35"/>
      <c r="D55" s="35"/>
      <c r="E55" s="35"/>
      <c r="F55" s="35"/>
      <c r="G55" s="35"/>
      <c r="H55" s="36"/>
      <c r="I55" s="35"/>
      <c r="J55" s="36"/>
      <c r="K55" s="36"/>
      <c r="L55" s="36"/>
      <c r="M55" s="36"/>
      <c r="N55" s="36"/>
      <c r="O55" s="36"/>
      <c r="P55" s="36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6"/>
      <c r="AN55" s="36"/>
      <c r="AO55" s="36"/>
      <c r="AP55" s="36"/>
      <c r="AQ55" s="36"/>
      <c r="AR55" s="36"/>
      <c r="AS55" s="36"/>
      <c r="AT55" s="36"/>
      <c r="AU55" s="37"/>
      <c r="AV55" s="38"/>
      <c r="AW55" s="39"/>
      <c r="AX55" s="40"/>
      <c r="AY55" s="39"/>
      <c r="AZ55" s="39"/>
      <c r="BA55" s="40"/>
    </row>
    <row r="56" spans="1:53" ht="15.75" thickBot="1" x14ac:dyDescent="0.3">
      <c r="A56" s="41"/>
      <c r="B56" s="42"/>
      <c r="C56" s="42"/>
      <c r="D56" s="43">
        <f>D30+D54</f>
        <v>40</v>
      </c>
      <c r="E56" s="42"/>
      <c r="F56" s="42"/>
      <c r="G56" s="42"/>
      <c r="H56" s="44">
        <f>H30+H54</f>
        <v>5295260.9699999988</v>
      </c>
      <c r="I56" s="45"/>
      <c r="J56" s="44">
        <f t="shared" ref="J56:P56" si="16">J30+J54</f>
        <v>632304.98</v>
      </c>
      <c r="K56" s="44">
        <f t="shared" si="16"/>
        <v>0</v>
      </c>
      <c r="L56" s="44">
        <f t="shared" si="16"/>
        <v>0</v>
      </c>
      <c r="M56" s="44">
        <f t="shared" si="16"/>
        <v>0</v>
      </c>
      <c r="N56" s="44">
        <f t="shared" si="16"/>
        <v>0</v>
      </c>
      <c r="O56" s="44">
        <f t="shared" si="16"/>
        <v>0</v>
      </c>
      <c r="P56" s="44">
        <f t="shared" si="16"/>
        <v>0</v>
      </c>
      <c r="Q56" s="45"/>
      <c r="R56" s="45">
        <f>R30+R54</f>
        <v>0</v>
      </c>
      <c r="S56" s="45"/>
      <c r="T56" s="45">
        <f t="shared" ref="T56:Y56" si="17">T30+T54</f>
        <v>0</v>
      </c>
      <c r="U56" s="45">
        <f t="shared" si="17"/>
        <v>21236.400000000001</v>
      </c>
      <c r="V56" s="45">
        <f t="shared" si="17"/>
        <v>5309.1</v>
      </c>
      <c r="W56" s="45">
        <f t="shared" si="17"/>
        <v>0</v>
      </c>
      <c r="X56" s="45">
        <f t="shared" si="17"/>
        <v>592756.5399999998</v>
      </c>
      <c r="Y56" s="45">
        <f t="shared" si="17"/>
        <v>0</v>
      </c>
      <c r="Z56" s="45"/>
      <c r="AA56" s="45">
        <f>AA30+AA54</f>
        <v>0</v>
      </c>
      <c r="AB56" s="45"/>
      <c r="AC56" s="45">
        <f>AC30+AC54</f>
        <v>0</v>
      </c>
      <c r="AD56" s="45"/>
      <c r="AE56" s="45">
        <f>AE30+AE54</f>
        <v>446362.58</v>
      </c>
      <c r="AF56" s="45"/>
      <c r="AG56" s="45">
        <f>AG30+AG54</f>
        <v>0</v>
      </c>
      <c r="AH56" s="45"/>
      <c r="AI56" s="45">
        <f>AI30+AI54</f>
        <v>95740.77</v>
      </c>
      <c r="AJ56" s="45"/>
      <c r="AK56" s="45">
        <f>AK30+AK54</f>
        <v>0</v>
      </c>
      <c r="AL56" s="45"/>
      <c r="AM56" s="44">
        <f t="shared" ref="AM56:BA56" si="18">AM30+AM54</f>
        <v>394067.95</v>
      </c>
      <c r="AN56" s="44">
        <f t="shared" si="18"/>
        <v>0</v>
      </c>
      <c r="AO56" s="44">
        <f t="shared" si="18"/>
        <v>0</v>
      </c>
      <c r="AP56" s="44">
        <f t="shared" si="18"/>
        <v>0</v>
      </c>
      <c r="AQ56" s="44">
        <f t="shared" si="18"/>
        <v>1555473.34</v>
      </c>
      <c r="AR56" s="44">
        <f t="shared" si="18"/>
        <v>7483039.290000001</v>
      </c>
      <c r="AS56" s="44">
        <f t="shared" si="18"/>
        <v>7483039.290000001</v>
      </c>
      <c r="AT56" s="44">
        <f t="shared" si="18"/>
        <v>0</v>
      </c>
      <c r="AU56" s="46">
        <f t="shared" si="18"/>
        <v>89796471.480000004</v>
      </c>
      <c r="AV56" s="47">
        <f t="shared" si="18"/>
        <v>3421405.2899999996</v>
      </c>
      <c r="AW56" s="46">
        <f t="shared" si="18"/>
        <v>3421405.2899999996</v>
      </c>
      <c r="AX56" s="48">
        <f t="shared" si="18"/>
        <v>0</v>
      </c>
      <c r="AY56" s="46">
        <f t="shared" si="18"/>
        <v>0</v>
      </c>
      <c r="AZ56" s="46">
        <f t="shared" si="18"/>
        <v>0</v>
      </c>
      <c r="BA56" s="48">
        <f t="shared" si="18"/>
        <v>0</v>
      </c>
    </row>
    <row r="58" spans="1:53" x14ac:dyDescent="0.25">
      <c r="AW58" s="71" t="s">
        <v>327</v>
      </c>
      <c r="AX58" s="71"/>
      <c r="AY58" s="71"/>
    </row>
    <row r="59" spans="1:53" x14ac:dyDescent="0.25">
      <c r="AW59" s="71" t="s">
        <v>328</v>
      </c>
      <c r="AX59" s="71"/>
      <c r="AY59" s="71"/>
    </row>
    <row r="60" spans="1:53" x14ac:dyDescent="0.25">
      <c r="AW60" s="71" t="s">
        <v>329</v>
      </c>
      <c r="AX60" s="71"/>
      <c r="AY60" s="71"/>
    </row>
    <row r="61" spans="1:53" x14ac:dyDescent="0.25">
      <c r="AW61" t="s">
        <v>330</v>
      </c>
      <c r="AZ61" s="5"/>
    </row>
  </sheetData>
  <mergeCells count="45">
    <mergeCell ref="AL4:AM4"/>
    <mergeCell ref="A6:A8"/>
    <mergeCell ref="B6:B8"/>
    <mergeCell ref="C6:C8"/>
    <mergeCell ref="D6:D8"/>
    <mergeCell ref="E6:E8"/>
    <mergeCell ref="F6:F8"/>
    <mergeCell ref="G6:G8"/>
    <mergeCell ref="H6:H8"/>
    <mergeCell ref="I6:J7"/>
    <mergeCell ref="Z4:AA4"/>
    <mergeCell ref="AB4:AC4"/>
    <mergeCell ref="AD4:AE4"/>
    <mergeCell ref="AF4:AG4"/>
    <mergeCell ref="AH4:AI4"/>
    <mergeCell ref="AJ4:AK4"/>
    <mergeCell ref="AY6:BA7"/>
    <mergeCell ref="K7:K8"/>
    <mergeCell ref="L7:L8"/>
    <mergeCell ref="M7:M8"/>
    <mergeCell ref="N7:N8"/>
    <mergeCell ref="K6:AP6"/>
    <mergeCell ref="AQ6:AQ8"/>
    <mergeCell ref="AR6:AT7"/>
    <mergeCell ref="AU6:AU8"/>
    <mergeCell ref="AV6:AX7"/>
    <mergeCell ref="AD7:AE7"/>
    <mergeCell ref="O7:O8"/>
    <mergeCell ref="P7:P8"/>
    <mergeCell ref="Q7:R7"/>
    <mergeCell ref="S7:T7"/>
    <mergeCell ref="U7:U8"/>
    <mergeCell ref="V7:V8"/>
    <mergeCell ref="W7:W8"/>
    <mergeCell ref="X7:X8"/>
    <mergeCell ref="Y7:Y8"/>
    <mergeCell ref="Z7:AA7"/>
    <mergeCell ref="AB7:AC7"/>
    <mergeCell ref="AP7:AP8"/>
    <mergeCell ref="AF7:AG7"/>
    <mergeCell ref="AH7:AI7"/>
    <mergeCell ref="AJ7:AK7"/>
    <mergeCell ref="AL7:AM7"/>
    <mergeCell ref="AN7:AN8"/>
    <mergeCell ref="AO7:AO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6"/>
  <sheetViews>
    <sheetView topLeftCell="BI58" workbookViewId="0">
      <selection activeCell="BZ66" sqref="BZ66"/>
    </sheetView>
  </sheetViews>
  <sheetFormatPr defaultRowHeight="15" x14ac:dyDescent="0.25"/>
  <cols>
    <col min="3" max="3" width="13.5703125" customWidth="1"/>
    <col min="5" max="5" width="6.5703125" customWidth="1"/>
    <col min="6" max="9" width="9.140625" customWidth="1"/>
    <col min="10" max="10" width="11.28515625" customWidth="1"/>
    <col min="13" max="13" width="9.140625" customWidth="1"/>
    <col min="21" max="21" width="10.28515625" customWidth="1"/>
    <col min="22" max="22" width="10.5703125" customWidth="1"/>
    <col min="23" max="23" width="10.28515625" customWidth="1"/>
    <col min="24" max="24" width="10.42578125" customWidth="1"/>
    <col min="26" max="26" width="10.28515625" customWidth="1"/>
    <col min="40" max="40" width="10.28515625" customWidth="1"/>
    <col min="42" max="42" width="10" customWidth="1"/>
    <col min="44" max="44" width="10.140625" customWidth="1"/>
    <col min="52" max="52" width="10.28515625" customWidth="1"/>
    <col min="61" max="61" width="10.5703125" customWidth="1"/>
    <col min="69" max="69" width="10.42578125" customWidth="1"/>
    <col min="70" max="71" width="10.5703125" customWidth="1"/>
    <col min="73" max="73" width="12.140625" customWidth="1"/>
    <col min="74" max="75" width="10.7109375" customWidth="1"/>
    <col min="77" max="77" width="10.42578125" customWidth="1"/>
    <col min="78" max="78" width="10.7109375" customWidth="1"/>
  </cols>
  <sheetData>
    <row r="1" spans="1:79" x14ac:dyDescent="0.25">
      <c r="B1" s="1" t="s">
        <v>320</v>
      </c>
      <c r="C1" s="49"/>
      <c r="D1" s="49"/>
      <c r="I1" s="1" t="s">
        <v>319</v>
      </c>
    </row>
    <row r="2" spans="1:79" x14ac:dyDescent="0.25">
      <c r="B2" s="2" t="s">
        <v>321</v>
      </c>
      <c r="C2" s="50"/>
      <c r="D2" s="50"/>
      <c r="E2" s="50"/>
      <c r="F2" s="50"/>
      <c r="G2" s="50"/>
      <c r="H2" s="50"/>
      <c r="I2" s="1" t="s">
        <v>318</v>
      </c>
      <c r="J2" s="1"/>
      <c r="K2" s="1"/>
      <c r="L2" s="1"/>
      <c r="M2" s="50"/>
      <c r="N2" s="50"/>
      <c r="O2" s="50"/>
      <c r="P2" s="50"/>
      <c r="Q2" s="50"/>
      <c r="BX2" s="71" t="s">
        <v>327</v>
      </c>
      <c r="BY2" s="71"/>
      <c r="BZ2" s="71"/>
    </row>
    <row r="3" spans="1:79" x14ac:dyDescent="0.25">
      <c r="B3" s="2" t="s">
        <v>324</v>
      </c>
      <c r="C3" s="51"/>
      <c r="D3" s="51"/>
      <c r="E3" s="51"/>
      <c r="F3" s="51"/>
      <c r="G3" s="51"/>
      <c r="H3" s="51"/>
      <c r="I3" s="3" t="s">
        <v>317</v>
      </c>
      <c r="J3" s="3"/>
      <c r="K3" s="3"/>
      <c r="L3" s="3"/>
      <c r="M3" s="51"/>
      <c r="N3" s="51"/>
      <c r="O3" s="51"/>
      <c r="P3" s="51"/>
      <c r="Q3" s="51"/>
      <c r="BX3" s="71" t="s">
        <v>328</v>
      </c>
      <c r="BY3" s="71"/>
      <c r="BZ3" s="71"/>
    </row>
    <row r="4" spans="1:79" x14ac:dyDescent="0.25">
      <c r="B4" s="2" t="s">
        <v>323</v>
      </c>
      <c r="C4" s="52" t="s">
        <v>322</v>
      </c>
      <c r="D4" s="52"/>
      <c r="E4" s="52"/>
      <c r="F4" s="52"/>
      <c r="G4" s="52"/>
      <c r="H4" s="52"/>
      <c r="I4" s="3" t="s">
        <v>333</v>
      </c>
      <c r="J4" s="3"/>
      <c r="K4" s="3"/>
      <c r="L4" s="3"/>
      <c r="M4" s="52"/>
      <c r="N4" s="52"/>
      <c r="O4" s="52"/>
      <c r="P4" s="52"/>
      <c r="Q4" s="52"/>
      <c r="BX4" s="71" t="s">
        <v>329</v>
      </c>
      <c r="BY4" s="71"/>
      <c r="BZ4" s="71"/>
    </row>
    <row r="5" spans="1:79" ht="14.25" customHeight="1" thickBot="1" x14ac:dyDescent="0.3">
      <c r="A5" s="5"/>
      <c r="B5" s="6" t="s">
        <v>251</v>
      </c>
      <c r="C5" s="53"/>
      <c r="D5" s="53"/>
      <c r="E5" s="5"/>
      <c r="F5" s="5"/>
      <c r="G5" s="5"/>
      <c r="H5" s="5"/>
      <c r="I5" s="5" t="s">
        <v>332</v>
      </c>
      <c r="J5" s="108" t="s">
        <v>326</v>
      </c>
      <c r="K5" s="5"/>
      <c r="L5" s="5"/>
      <c r="M5" s="5"/>
      <c r="N5" s="5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t="s">
        <v>330</v>
      </c>
      <c r="CA5" s="5"/>
    </row>
    <row r="6" spans="1:79" x14ac:dyDescent="0.25">
      <c r="A6" s="190" t="s">
        <v>138</v>
      </c>
      <c r="B6" s="174" t="s">
        <v>1</v>
      </c>
      <c r="C6" s="174" t="s">
        <v>139</v>
      </c>
      <c r="D6" s="174" t="s">
        <v>140</v>
      </c>
      <c r="E6" s="174" t="s">
        <v>141</v>
      </c>
      <c r="F6" s="174" t="s">
        <v>142</v>
      </c>
      <c r="G6" s="174" t="s">
        <v>4</v>
      </c>
      <c r="H6" s="174" t="s">
        <v>6</v>
      </c>
      <c r="I6" s="174" t="s">
        <v>143</v>
      </c>
      <c r="J6" s="154" t="s">
        <v>144</v>
      </c>
      <c r="K6" s="187"/>
      <c r="L6" s="187"/>
      <c r="M6" s="187"/>
      <c r="N6" s="188"/>
      <c r="O6" s="154" t="s">
        <v>145</v>
      </c>
      <c r="P6" s="187"/>
      <c r="Q6" s="187"/>
      <c r="R6" s="187"/>
      <c r="S6" s="188"/>
      <c r="T6" s="174" t="s">
        <v>146</v>
      </c>
      <c r="U6" s="174"/>
      <c r="V6" s="174"/>
      <c r="W6" s="174"/>
      <c r="X6" s="174" t="s">
        <v>147</v>
      </c>
      <c r="Y6" s="174" t="s">
        <v>8</v>
      </c>
      <c r="Z6" s="174"/>
      <c r="AA6" s="174" t="s">
        <v>148</v>
      </c>
      <c r="AB6" s="174"/>
      <c r="AC6" s="174"/>
      <c r="AD6" s="174"/>
      <c r="AE6" s="174"/>
      <c r="AF6" s="174"/>
      <c r="AG6" s="174" t="s">
        <v>28</v>
      </c>
      <c r="AH6" s="174"/>
      <c r="AI6" s="174" t="s">
        <v>29</v>
      </c>
      <c r="AJ6" s="174"/>
      <c r="AK6" s="174" t="s">
        <v>149</v>
      </c>
      <c r="AL6" s="174"/>
      <c r="AM6" s="174" t="s">
        <v>150</v>
      </c>
      <c r="AN6" s="174"/>
      <c r="AO6" s="174" t="s">
        <v>151</v>
      </c>
      <c r="AP6" s="174"/>
      <c r="AQ6" s="174" t="s">
        <v>152</v>
      </c>
      <c r="AR6" s="174"/>
      <c r="AS6" s="174" t="s">
        <v>153</v>
      </c>
      <c r="AT6" s="174"/>
      <c r="AU6" s="174" t="s">
        <v>154</v>
      </c>
      <c r="AV6" s="174"/>
      <c r="AW6" s="174" t="s">
        <v>27</v>
      </c>
      <c r="AX6" s="174"/>
      <c r="AY6" s="174" t="s">
        <v>155</v>
      </c>
      <c r="AZ6" s="174"/>
      <c r="BA6" s="174" t="s">
        <v>21</v>
      </c>
      <c r="BB6" s="174"/>
      <c r="BC6" s="174" t="s">
        <v>22</v>
      </c>
      <c r="BD6" s="174"/>
      <c r="BE6" s="177" t="s">
        <v>156</v>
      </c>
      <c r="BF6" s="159"/>
      <c r="BG6" s="178"/>
      <c r="BH6" s="174" t="s">
        <v>26</v>
      </c>
      <c r="BI6" s="174"/>
      <c r="BJ6" s="151" t="s">
        <v>15</v>
      </c>
      <c r="BK6" s="151" t="s">
        <v>16</v>
      </c>
      <c r="BL6" s="151" t="s">
        <v>35</v>
      </c>
      <c r="BM6" s="151" t="s">
        <v>157</v>
      </c>
      <c r="BN6" s="151" t="s">
        <v>158</v>
      </c>
      <c r="BO6" s="171" t="s">
        <v>159</v>
      </c>
      <c r="BP6" s="151" t="s">
        <v>37</v>
      </c>
      <c r="BQ6" s="154" t="s">
        <v>10</v>
      </c>
      <c r="BR6" s="158" t="s">
        <v>11</v>
      </c>
      <c r="BS6" s="159"/>
      <c r="BT6" s="160"/>
      <c r="BU6" s="167" t="s">
        <v>12</v>
      </c>
      <c r="BV6" s="158" t="s">
        <v>13</v>
      </c>
      <c r="BW6" s="159"/>
      <c r="BX6" s="160"/>
      <c r="BY6" s="158" t="s">
        <v>14</v>
      </c>
      <c r="BZ6" s="159"/>
      <c r="CA6" s="160"/>
    </row>
    <row r="7" spans="1:79" x14ac:dyDescent="0.25">
      <c r="A7" s="191"/>
      <c r="B7" s="175"/>
      <c r="C7" s="175"/>
      <c r="D7" s="175"/>
      <c r="E7" s="175"/>
      <c r="F7" s="175"/>
      <c r="G7" s="175"/>
      <c r="H7" s="175"/>
      <c r="I7" s="175"/>
      <c r="J7" s="183" t="s">
        <v>160</v>
      </c>
      <c r="K7" s="183" t="s">
        <v>161</v>
      </c>
      <c r="L7" s="183" t="s">
        <v>162</v>
      </c>
      <c r="M7" s="183" t="s">
        <v>163</v>
      </c>
      <c r="N7" s="183" t="s">
        <v>164</v>
      </c>
      <c r="O7" s="183" t="s">
        <v>160</v>
      </c>
      <c r="P7" s="183" t="s">
        <v>161</v>
      </c>
      <c r="Q7" s="183" t="s">
        <v>162</v>
      </c>
      <c r="R7" s="183" t="s">
        <v>163</v>
      </c>
      <c r="S7" s="183" t="s">
        <v>164</v>
      </c>
      <c r="T7" s="183" t="s">
        <v>160</v>
      </c>
      <c r="U7" s="183" t="s">
        <v>161</v>
      </c>
      <c r="V7" s="183" t="s">
        <v>162</v>
      </c>
      <c r="W7" s="183" t="s">
        <v>163</v>
      </c>
      <c r="X7" s="175"/>
      <c r="Y7" s="175"/>
      <c r="Z7" s="175"/>
      <c r="AA7" s="155" t="s">
        <v>165</v>
      </c>
      <c r="AB7" s="185"/>
      <c r="AC7" s="186"/>
      <c r="AD7" s="155" t="s">
        <v>166</v>
      </c>
      <c r="AE7" s="185"/>
      <c r="AF7" s="186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9"/>
      <c r="BF7" s="162"/>
      <c r="BG7" s="180"/>
      <c r="BH7" s="175"/>
      <c r="BI7" s="175"/>
      <c r="BJ7" s="152"/>
      <c r="BK7" s="152"/>
      <c r="BL7" s="152"/>
      <c r="BM7" s="152"/>
      <c r="BN7" s="152"/>
      <c r="BO7" s="172"/>
      <c r="BP7" s="152"/>
      <c r="BQ7" s="155"/>
      <c r="BR7" s="161"/>
      <c r="BS7" s="162"/>
      <c r="BT7" s="163"/>
      <c r="BU7" s="168"/>
      <c r="BV7" s="161"/>
      <c r="BW7" s="162"/>
      <c r="BX7" s="163"/>
      <c r="BY7" s="161"/>
      <c r="BZ7" s="162"/>
      <c r="CA7" s="163"/>
    </row>
    <row r="8" spans="1:79" x14ac:dyDescent="0.25">
      <c r="A8" s="191"/>
      <c r="B8" s="175"/>
      <c r="C8" s="175"/>
      <c r="D8" s="175"/>
      <c r="E8" s="175"/>
      <c r="F8" s="176"/>
      <c r="G8" s="176"/>
      <c r="H8" s="176"/>
      <c r="I8" s="176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76"/>
      <c r="Y8" s="176"/>
      <c r="Z8" s="176"/>
      <c r="AA8" s="144" t="s">
        <v>38</v>
      </c>
      <c r="AB8" s="144" t="s">
        <v>145</v>
      </c>
      <c r="AC8" s="144" t="s">
        <v>39</v>
      </c>
      <c r="AD8" s="144" t="s">
        <v>38</v>
      </c>
      <c r="AE8" s="144" t="s">
        <v>145</v>
      </c>
      <c r="AF8" s="144" t="s">
        <v>39</v>
      </c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81"/>
      <c r="BF8" s="165"/>
      <c r="BG8" s="182"/>
      <c r="BH8" s="176"/>
      <c r="BI8" s="176"/>
      <c r="BJ8" s="152"/>
      <c r="BK8" s="152"/>
      <c r="BL8" s="152"/>
      <c r="BM8" s="152"/>
      <c r="BN8" s="152"/>
      <c r="BO8" s="172"/>
      <c r="BP8" s="152"/>
      <c r="BQ8" s="156"/>
      <c r="BR8" s="164"/>
      <c r="BS8" s="165"/>
      <c r="BT8" s="166"/>
      <c r="BU8" s="169"/>
      <c r="BV8" s="164"/>
      <c r="BW8" s="165"/>
      <c r="BX8" s="166"/>
      <c r="BY8" s="164"/>
      <c r="BZ8" s="165"/>
      <c r="CA8" s="166"/>
    </row>
    <row r="9" spans="1:79" x14ac:dyDescent="0.25">
      <c r="A9" s="191"/>
      <c r="B9" s="175"/>
      <c r="C9" s="175"/>
      <c r="D9" s="175"/>
      <c r="E9" s="175"/>
      <c r="F9" s="176"/>
      <c r="G9" s="176"/>
      <c r="H9" s="176"/>
      <c r="I9" s="176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76"/>
      <c r="Y9" s="176"/>
      <c r="Z9" s="176"/>
      <c r="AA9" s="145"/>
      <c r="AB9" s="145"/>
      <c r="AC9" s="145"/>
      <c r="AD9" s="145"/>
      <c r="AE9" s="145"/>
      <c r="AF9" s="145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44" t="s">
        <v>38</v>
      </c>
      <c r="BF9" s="144" t="s">
        <v>145</v>
      </c>
      <c r="BG9" s="144" t="s">
        <v>39</v>
      </c>
      <c r="BH9" s="176"/>
      <c r="BI9" s="176"/>
      <c r="BJ9" s="152"/>
      <c r="BK9" s="152"/>
      <c r="BL9" s="152"/>
      <c r="BM9" s="152"/>
      <c r="BN9" s="152"/>
      <c r="BO9" s="172"/>
      <c r="BP9" s="152"/>
      <c r="BQ9" s="156"/>
      <c r="BR9" s="149" t="s">
        <v>40</v>
      </c>
      <c r="BS9" s="144" t="s">
        <v>41</v>
      </c>
      <c r="BT9" s="147" t="s">
        <v>42</v>
      </c>
      <c r="BU9" s="169"/>
      <c r="BV9" s="149" t="s">
        <v>40</v>
      </c>
      <c r="BW9" s="144" t="s">
        <v>41</v>
      </c>
      <c r="BX9" s="147" t="s">
        <v>42</v>
      </c>
      <c r="BY9" s="149" t="s">
        <v>40</v>
      </c>
      <c r="BZ9" s="144" t="s">
        <v>41</v>
      </c>
      <c r="CA9" s="147" t="s">
        <v>42</v>
      </c>
    </row>
    <row r="10" spans="1:79" ht="15.75" thickBot="1" x14ac:dyDescent="0.3">
      <c r="A10" s="192"/>
      <c r="B10" s="193"/>
      <c r="C10" s="193"/>
      <c r="D10" s="193"/>
      <c r="E10" s="193"/>
      <c r="F10" s="184"/>
      <c r="G10" s="184"/>
      <c r="H10" s="184"/>
      <c r="I10" s="184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84"/>
      <c r="Y10" s="54" t="s">
        <v>38</v>
      </c>
      <c r="Z10" s="54" t="s">
        <v>39</v>
      </c>
      <c r="AA10" s="146"/>
      <c r="AB10" s="146"/>
      <c r="AC10" s="146"/>
      <c r="AD10" s="146"/>
      <c r="AE10" s="146"/>
      <c r="AF10" s="146"/>
      <c r="AG10" s="54" t="s">
        <v>38</v>
      </c>
      <c r="AH10" s="54" t="s">
        <v>39</v>
      </c>
      <c r="AI10" s="54" t="s">
        <v>38</v>
      </c>
      <c r="AJ10" s="54" t="s">
        <v>39</v>
      </c>
      <c r="AK10" s="54" t="s">
        <v>38</v>
      </c>
      <c r="AL10" s="54" t="s">
        <v>39</v>
      </c>
      <c r="AM10" s="54" t="s">
        <v>38</v>
      </c>
      <c r="AN10" s="54" t="s">
        <v>39</v>
      </c>
      <c r="AO10" s="54" t="s">
        <v>38</v>
      </c>
      <c r="AP10" s="54" t="s">
        <v>39</v>
      </c>
      <c r="AQ10" s="54" t="s">
        <v>38</v>
      </c>
      <c r="AR10" s="54" t="s">
        <v>39</v>
      </c>
      <c r="AS10" s="54" t="s">
        <v>38</v>
      </c>
      <c r="AT10" s="54" t="s">
        <v>39</v>
      </c>
      <c r="AU10" s="54" t="s">
        <v>38</v>
      </c>
      <c r="AV10" s="54" t="s">
        <v>39</v>
      </c>
      <c r="AW10" s="54" t="s">
        <v>38</v>
      </c>
      <c r="AX10" s="54" t="s">
        <v>39</v>
      </c>
      <c r="AY10" s="54" t="s">
        <v>38</v>
      </c>
      <c r="AZ10" s="54" t="s">
        <v>39</v>
      </c>
      <c r="BA10" s="54" t="s">
        <v>38</v>
      </c>
      <c r="BB10" s="54" t="s">
        <v>39</v>
      </c>
      <c r="BC10" s="54" t="s">
        <v>38</v>
      </c>
      <c r="BD10" s="54" t="s">
        <v>39</v>
      </c>
      <c r="BE10" s="146"/>
      <c r="BF10" s="146"/>
      <c r="BG10" s="146"/>
      <c r="BH10" s="54" t="s">
        <v>38</v>
      </c>
      <c r="BI10" s="54" t="s">
        <v>39</v>
      </c>
      <c r="BJ10" s="153"/>
      <c r="BK10" s="153"/>
      <c r="BL10" s="153"/>
      <c r="BM10" s="153"/>
      <c r="BN10" s="153"/>
      <c r="BO10" s="173"/>
      <c r="BP10" s="153"/>
      <c r="BQ10" s="157"/>
      <c r="BR10" s="150"/>
      <c r="BS10" s="146"/>
      <c r="BT10" s="148"/>
      <c r="BU10" s="170"/>
      <c r="BV10" s="150"/>
      <c r="BW10" s="146"/>
      <c r="BX10" s="148"/>
      <c r="BY10" s="150"/>
      <c r="BZ10" s="146"/>
      <c r="CA10" s="148"/>
    </row>
    <row r="11" spans="1:79" x14ac:dyDescent="0.25">
      <c r="A11" s="55">
        <v>1</v>
      </c>
      <c r="B11" s="56" t="s">
        <v>167</v>
      </c>
      <c r="C11" s="56" t="s">
        <v>168</v>
      </c>
      <c r="D11" s="57" t="s">
        <v>169</v>
      </c>
      <c r="E11" s="58"/>
      <c r="F11" s="57" t="s">
        <v>83</v>
      </c>
      <c r="G11" s="17" t="s">
        <v>79</v>
      </c>
      <c r="H11" s="19">
        <v>4.8099999999999996</v>
      </c>
      <c r="I11" s="21">
        <v>212806.43</v>
      </c>
      <c r="J11" s="21">
        <v>0</v>
      </c>
      <c r="K11" s="21">
        <v>3.1300000000000001E-2</v>
      </c>
      <c r="L11" s="21">
        <v>0.84379999999999999</v>
      </c>
      <c r="M11" s="21">
        <v>0</v>
      </c>
      <c r="N11" s="21">
        <f t="shared" ref="N11:N65" si="0">J11+K11+L11+M11</f>
        <v>0.87509999999999999</v>
      </c>
      <c r="O11" s="21">
        <v>0</v>
      </c>
      <c r="P11" s="21">
        <v>0.5</v>
      </c>
      <c r="Q11" s="21">
        <v>13.5</v>
      </c>
      <c r="R11" s="21">
        <v>0</v>
      </c>
      <c r="S11" s="21">
        <f t="shared" ref="S11:S65" si="1">O11+P11+Q11+R11</f>
        <v>14</v>
      </c>
      <c r="T11" s="21">
        <v>0</v>
      </c>
      <c r="U11" s="21">
        <v>5320.16</v>
      </c>
      <c r="V11" s="21">
        <v>143644.34999999998</v>
      </c>
      <c r="W11" s="21">
        <v>0</v>
      </c>
      <c r="X11" s="21">
        <f t="shared" ref="X11:X65" si="2">T11+U11+V11+W11</f>
        <v>148964.50999999998</v>
      </c>
      <c r="Y11" s="19">
        <v>25</v>
      </c>
      <c r="Z11" s="21">
        <v>37241.120000000003</v>
      </c>
      <c r="AA11" s="19">
        <v>0</v>
      </c>
      <c r="AB11" s="21">
        <v>0</v>
      </c>
      <c r="AC11" s="21">
        <v>0</v>
      </c>
      <c r="AD11" s="19">
        <v>0</v>
      </c>
      <c r="AE11" s="21">
        <v>0</v>
      </c>
      <c r="AF11" s="21">
        <v>0</v>
      </c>
      <c r="AG11" s="19">
        <v>0</v>
      </c>
      <c r="AH11" s="21">
        <v>0</v>
      </c>
      <c r="AI11" s="19">
        <v>0</v>
      </c>
      <c r="AJ11" s="21">
        <v>0</v>
      </c>
      <c r="AK11" s="19">
        <v>0</v>
      </c>
      <c r="AL11" s="21">
        <v>0</v>
      </c>
      <c r="AM11" s="19">
        <v>0</v>
      </c>
      <c r="AN11" s="21">
        <v>0</v>
      </c>
      <c r="AO11" s="19">
        <v>0</v>
      </c>
      <c r="AP11" s="21">
        <v>0</v>
      </c>
      <c r="AQ11" s="19">
        <v>30</v>
      </c>
      <c r="AR11" s="21">
        <v>55861.69</v>
      </c>
      <c r="AS11" s="19">
        <v>0</v>
      </c>
      <c r="AT11" s="21">
        <v>0</v>
      </c>
      <c r="AU11" s="19">
        <v>0</v>
      </c>
      <c r="AV11" s="21">
        <v>0</v>
      </c>
      <c r="AW11" s="19">
        <v>0</v>
      </c>
      <c r="AX11" s="21">
        <v>0</v>
      </c>
      <c r="AY11" s="19">
        <v>30</v>
      </c>
      <c r="AZ11" s="21">
        <v>55861.69</v>
      </c>
      <c r="BA11" s="19">
        <v>0</v>
      </c>
      <c r="BB11" s="21">
        <v>0</v>
      </c>
      <c r="BC11" s="19">
        <v>0</v>
      </c>
      <c r="BD11" s="21">
        <v>0</v>
      </c>
      <c r="BE11" s="19">
        <v>0</v>
      </c>
      <c r="BF11" s="21">
        <v>0</v>
      </c>
      <c r="BG11" s="21">
        <v>0</v>
      </c>
      <c r="BH11" s="19">
        <v>10</v>
      </c>
      <c r="BI11" s="21">
        <v>18620.560000000001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f t="shared" ref="BP11:BP65" si="3">BQ11-(AC11+AF11+AH11+AJ11+AL11+AN11+AP11+AR11+AT11+AV11+AX11+AZ11+BB11+BD11+BG11+BI11+BJ11+BK11+BL11+BM11+BN11+BO11)</f>
        <v>0</v>
      </c>
      <c r="BQ11" s="21">
        <v>130343.94</v>
      </c>
      <c r="BR11" s="21">
        <f t="shared" ref="BR11:BR65" si="4">X11+Z11+BQ11</f>
        <v>316549.56999999995</v>
      </c>
      <c r="BS11" s="21">
        <f t="shared" ref="BS11:BS65" si="5">BR11-BT11</f>
        <v>316549.56999999995</v>
      </c>
      <c r="BT11" s="21">
        <v>0</v>
      </c>
      <c r="BU11" s="59">
        <f t="shared" ref="BU11:BU65" si="6">BR11*12</f>
        <v>3798594.8399999994</v>
      </c>
      <c r="BV11" s="24">
        <v>186205.63</v>
      </c>
      <c r="BW11" s="21">
        <f t="shared" ref="BW11:BW65" si="7">BV11-BX11</f>
        <v>186205.63</v>
      </c>
      <c r="BX11" s="25">
        <v>0</v>
      </c>
      <c r="BY11" s="21">
        <v>0</v>
      </c>
      <c r="BZ11" s="21">
        <f t="shared" ref="BZ11:BZ65" si="8">BY11-CA11</f>
        <v>0</v>
      </c>
      <c r="CA11" s="25"/>
    </row>
    <row r="12" spans="1:79" x14ac:dyDescent="0.25">
      <c r="A12" s="55">
        <v>2</v>
      </c>
      <c r="B12" s="56" t="s">
        <v>43</v>
      </c>
      <c r="C12" s="56" t="s">
        <v>170</v>
      </c>
      <c r="D12" s="57" t="s">
        <v>169</v>
      </c>
      <c r="E12" s="58"/>
      <c r="F12" s="57" t="s">
        <v>171</v>
      </c>
      <c r="G12" s="17" t="s">
        <v>45</v>
      </c>
      <c r="H12" s="19">
        <v>5.12</v>
      </c>
      <c r="I12" s="21">
        <v>226521.60000000001</v>
      </c>
      <c r="J12" s="21">
        <v>0</v>
      </c>
      <c r="K12" s="21">
        <v>0</v>
      </c>
      <c r="L12" s="21">
        <v>0.75</v>
      </c>
      <c r="M12" s="21">
        <v>0.25</v>
      </c>
      <c r="N12" s="21">
        <f t="shared" si="0"/>
        <v>1</v>
      </c>
      <c r="O12" s="21">
        <v>0</v>
      </c>
      <c r="P12" s="21">
        <v>0</v>
      </c>
      <c r="Q12" s="21">
        <v>12</v>
      </c>
      <c r="R12" s="21">
        <v>4</v>
      </c>
      <c r="S12" s="21">
        <f t="shared" si="1"/>
        <v>16</v>
      </c>
      <c r="T12" s="21">
        <v>0</v>
      </c>
      <c r="U12" s="21">
        <v>0</v>
      </c>
      <c r="V12" s="21">
        <v>135912.96000000002</v>
      </c>
      <c r="W12" s="21">
        <v>45304.32</v>
      </c>
      <c r="X12" s="21">
        <f t="shared" si="2"/>
        <v>181217.28000000003</v>
      </c>
      <c r="Y12" s="19">
        <v>25</v>
      </c>
      <c r="Z12" s="21">
        <v>45304.32</v>
      </c>
      <c r="AA12" s="19">
        <v>0</v>
      </c>
      <c r="AB12" s="21">
        <v>0</v>
      </c>
      <c r="AC12" s="21">
        <v>0</v>
      </c>
      <c r="AD12" s="19">
        <v>0</v>
      </c>
      <c r="AE12" s="21">
        <v>0</v>
      </c>
      <c r="AF12" s="21">
        <v>0</v>
      </c>
      <c r="AG12" s="19">
        <v>0</v>
      </c>
      <c r="AH12" s="21">
        <v>0</v>
      </c>
      <c r="AI12" s="19">
        <v>0</v>
      </c>
      <c r="AJ12" s="21">
        <v>0</v>
      </c>
      <c r="AK12" s="19">
        <v>0</v>
      </c>
      <c r="AL12" s="21">
        <v>0</v>
      </c>
      <c r="AM12" s="19">
        <v>0</v>
      </c>
      <c r="AN12" s="21">
        <v>0</v>
      </c>
      <c r="AO12" s="19">
        <v>35</v>
      </c>
      <c r="AP12" s="21">
        <v>79282.559999999998</v>
      </c>
      <c r="AQ12" s="19">
        <v>0</v>
      </c>
      <c r="AR12" s="21">
        <v>0</v>
      </c>
      <c r="AS12" s="19">
        <v>0</v>
      </c>
      <c r="AT12" s="21">
        <v>0</v>
      </c>
      <c r="AU12" s="19">
        <v>0</v>
      </c>
      <c r="AV12" s="21">
        <v>0</v>
      </c>
      <c r="AW12" s="19">
        <v>0</v>
      </c>
      <c r="AX12" s="21">
        <v>0</v>
      </c>
      <c r="AY12" s="19">
        <v>30</v>
      </c>
      <c r="AZ12" s="21">
        <v>67956.479999999996</v>
      </c>
      <c r="BA12" s="19">
        <v>0</v>
      </c>
      <c r="BB12" s="21">
        <v>0</v>
      </c>
      <c r="BC12" s="19">
        <v>0</v>
      </c>
      <c r="BD12" s="21">
        <v>0</v>
      </c>
      <c r="BE12" s="19">
        <v>0</v>
      </c>
      <c r="BF12" s="21">
        <v>0</v>
      </c>
      <c r="BG12" s="21">
        <v>0</v>
      </c>
      <c r="BH12" s="19">
        <v>10</v>
      </c>
      <c r="BI12" s="21">
        <v>22652.16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f t="shared" si="3"/>
        <v>0</v>
      </c>
      <c r="BQ12" s="21">
        <v>169891.19999999998</v>
      </c>
      <c r="BR12" s="21">
        <f t="shared" si="4"/>
        <v>396412.80000000005</v>
      </c>
      <c r="BS12" s="21">
        <f t="shared" si="5"/>
        <v>396412.80000000005</v>
      </c>
      <c r="BT12" s="21">
        <v>0</v>
      </c>
      <c r="BU12" s="59">
        <f t="shared" si="6"/>
        <v>4756953.6000000006</v>
      </c>
      <c r="BV12" s="24">
        <v>226521.60000000001</v>
      </c>
      <c r="BW12" s="21">
        <f t="shared" si="7"/>
        <v>226521.60000000001</v>
      </c>
      <c r="BX12" s="25">
        <v>0</v>
      </c>
      <c r="BY12" s="21">
        <v>0</v>
      </c>
      <c r="BZ12" s="21">
        <f t="shared" si="8"/>
        <v>0</v>
      </c>
      <c r="CA12" s="25"/>
    </row>
    <row r="13" spans="1:79" x14ac:dyDescent="0.25">
      <c r="A13" s="55">
        <v>3</v>
      </c>
      <c r="B13" s="56" t="s">
        <v>172</v>
      </c>
      <c r="C13" s="56" t="s">
        <v>173</v>
      </c>
      <c r="D13" s="57" t="s">
        <v>169</v>
      </c>
      <c r="E13" s="58"/>
      <c r="F13" s="57" t="s">
        <v>171</v>
      </c>
      <c r="G13" s="17" t="s">
        <v>60</v>
      </c>
      <c r="H13" s="19">
        <v>4.95</v>
      </c>
      <c r="I13" s="21">
        <v>219000.38</v>
      </c>
      <c r="J13" s="21">
        <v>0</v>
      </c>
      <c r="K13" s="21">
        <v>1.125</v>
      </c>
      <c r="L13" s="21">
        <v>0</v>
      </c>
      <c r="M13" s="21">
        <v>0</v>
      </c>
      <c r="N13" s="21">
        <f t="shared" si="0"/>
        <v>1.125</v>
      </c>
      <c r="O13" s="21">
        <v>0</v>
      </c>
      <c r="P13" s="21">
        <v>18</v>
      </c>
      <c r="Q13" s="21">
        <v>0</v>
      </c>
      <c r="R13" s="21">
        <v>0</v>
      </c>
      <c r="S13" s="21">
        <f t="shared" si="1"/>
        <v>18</v>
      </c>
      <c r="T13" s="21">
        <v>0</v>
      </c>
      <c r="U13" s="21">
        <v>197100.34999999998</v>
      </c>
      <c r="V13" s="21">
        <v>0</v>
      </c>
      <c r="W13" s="21">
        <v>0</v>
      </c>
      <c r="X13" s="21">
        <f t="shared" si="2"/>
        <v>197100.34999999998</v>
      </c>
      <c r="Y13" s="19">
        <v>25</v>
      </c>
      <c r="Z13" s="21">
        <v>49275.08</v>
      </c>
      <c r="AA13" s="19">
        <v>0</v>
      </c>
      <c r="AB13" s="21">
        <v>0</v>
      </c>
      <c r="AC13" s="21">
        <v>0</v>
      </c>
      <c r="AD13" s="19">
        <v>40</v>
      </c>
      <c r="AE13" s="21">
        <v>8</v>
      </c>
      <c r="AF13" s="21">
        <v>3539.4</v>
      </c>
      <c r="AG13" s="19">
        <v>50</v>
      </c>
      <c r="AH13" s="21">
        <v>8848.5</v>
      </c>
      <c r="AI13" s="19">
        <v>0</v>
      </c>
      <c r="AJ13" s="21">
        <v>0</v>
      </c>
      <c r="AK13" s="19">
        <v>0</v>
      </c>
      <c r="AL13" s="21">
        <v>0</v>
      </c>
      <c r="AM13" s="19">
        <v>0</v>
      </c>
      <c r="AN13" s="21">
        <v>0</v>
      </c>
      <c r="AO13" s="19">
        <v>35</v>
      </c>
      <c r="AP13" s="21">
        <v>86231.4</v>
      </c>
      <c r="AQ13" s="19">
        <v>0</v>
      </c>
      <c r="AR13" s="21">
        <v>0</v>
      </c>
      <c r="AS13" s="19">
        <v>0</v>
      </c>
      <c r="AT13" s="21">
        <v>0</v>
      </c>
      <c r="AU13" s="19">
        <v>0</v>
      </c>
      <c r="AV13" s="21">
        <v>0</v>
      </c>
      <c r="AW13" s="19">
        <v>0</v>
      </c>
      <c r="AX13" s="21">
        <v>0</v>
      </c>
      <c r="AY13" s="19">
        <v>30</v>
      </c>
      <c r="AZ13" s="21">
        <v>73912.63</v>
      </c>
      <c r="BA13" s="19">
        <v>0</v>
      </c>
      <c r="BB13" s="21">
        <v>0</v>
      </c>
      <c r="BC13" s="19">
        <v>0</v>
      </c>
      <c r="BD13" s="21">
        <v>0</v>
      </c>
      <c r="BE13" s="19">
        <v>0</v>
      </c>
      <c r="BF13" s="21">
        <v>0</v>
      </c>
      <c r="BG13" s="21">
        <v>0</v>
      </c>
      <c r="BH13" s="19">
        <v>10</v>
      </c>
      <c r="BI13" s="21">
        <v>24637.54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f t="shared" si="3"/>
        <v>0</v>
      </c>
      <c r="BQ13" s="21">
        <v>197169.47000000003</v>
      </c>
      <c r="BR13" s="21">
        <f t="shared" si="4"/>
        <v>443544.9</v>
      </c>
      <c r="BS13" s="21">
        <f t="shared" si="5"/>
        <v>443544.9</v>
      </c>
      <c r="BT13" s="21">
        <v>0</v>
      </c>
      <c r="BU13" s="59">
        <f t="shared" si="6"/>
        <v>5322538.8000000007</v>
      </c>
      <c r="BV13" s="24">
        <v>246375.43</v>
      </c>
      <c r="BW13" s="21">
        <f t="shared" si="7"/>
        <v>246375.43</v>
      </c>
      <c r="BX13" s="25">
        <v>0</v>
      </c>
      <c r="BY13" s="21">
        <v>0</v>
      </c>
      <c r="BZ13" s="21">
        <f t="shared" si="8"/>
        <v>0</v>
      </c>
      <c r="CA13" s="25"/>
    </row>
    <row r="14" spans="1:79" x14ac:dyDescent="0.25">
      <c r="A14" s="55">
        <v>4</v>
      </c>
      <c r="B14" s="56" t="s">
        <v>174</v>
      </c>
      <c r="C14" s="56" t="s">
        <v>175</v>
      </c>
      <c r="D14" s="57" t="s">
        <v>169</v>
      </c>
      <c r="E14" s="58"/>
      <c r="F14" s="57" t="s">
        <v>176</v>
      </c>
      <c r="G14" s="17" t="s">
        <v>177</v>
      </c>
      <c r="H14" s="19">
        <v>4.1900000000000004</v>
      </c>
      <c r="I14" s="21">
        <v>185376.08</v>
      </c>
      <c r="J14" s="21">
        <v>0</v>
      </c>
      <c r="K14" s="21">
        <v>0</v>
      </c>
      <c r="L14" s="21">
        <v>0.625</v>
      </c>
      <c r="M14" s="21">
        <v>0</v>
      </c>
      <c r="N14" s="21">
        <f t="shared" si="0"/>
        <v>0.625</v>
      </c>
      <c r="O14" s="21">
        <v>0</v>
      </c>
      <c r="P14" s="21">
        <v>0</v>
      </c>
      <c r="Q14" s="21">
        <v>10</v>
      </c>
      <c r="R14" s="21">
        <v>0</v>
      </c>
      <c r="S14" s="21">
        <f t="shared" si="1"/>
        <v>10</v>
      </c>
      <c r="T14" s="21">
        <v>0</v>
      </c>
      <c r="U14" s="21">
        <v>0</v>
      </c>
      <c r="V14" s="21">
        <v>92688.040000000008</v>
      </c>
      <c r="W14" s="21">
        <v>0</v>
      </c>
      <c r="X14" s="21">
        <f t="shared" si="2"/>
        <v>92688.040000000008</v>
      </c>
      <c r="Y14" s="19">
        <v>25</v>
      </c>
      <c r="Z14" s="21">
        <v>23172.01</v>
      </c>
      <c r="AA14" s="19">
        <v>0</v>
      </c>
      <c r="AB14" s="21">
        <v>0</v>
      </c>
      <c r="AC14" s="21">
        <v>0</v>
      </c>
      <c r="AD14" s="19">
        <v>0</v>
      </c>
      <c r="AE14" s="21">
        <v>0</v>
      </c>
      <c r="AF14" s="21">
        <v>0</v>
      </c>
      <c r="AG14" s="19">
        <v>0</v>
      </c>
      <c r="AH14" s="21">
        <v>0</v>
      </c>
      <c r="AI14" s="19">
        <v>0</v>
      </c>
      <c r="AJ14" s="21">
        <v>0</v>
      </c>
      <c r="AK14" s="19">
        <v>0</v>
      </c>
      <c r="AL14" s="21">
        <v>0</v>
      </c>
      <c r="AM14" s="19">
        <v>0</v>
      </c>
      <c r="AN14" s="21">
        <v>0</v>
      </c>
      <c r="AO14" s="19">
        <v>0</v>
      </c>
      <c r="AP14" s="21">
        <v>0</v>
      </c>
      <c r="AQ14" s="19">
        <v>0</v>
      </c>
      <c r="AR14" s="21">
        <v>0</v>
      </c>
      <c r="AS14" s="19">
        <v>0</v>
      </c>
      <c r="AT14" s="21">
        <v>0</v>
      </c>
      <c r="AU14" s="19">
        <v>0</v>
      </c>
      <c r="AV14" s="21">
        <v>0</v>
      </c>
      <c r="AW14" s="19">
        <v>0</v>
      </c>
      <c r="AX14" s="21">
        <v>0</v>
      </c>
      <c r="AY14" s="19">
        <v>30</v>
      </c>
      <c r="AZ14" s="21">
        <v>34758.01</v>
      </c>
      <c r="BA14" s="19">
        <v>0</v>
      </c>
      <c r="BB14" s="21">
        <v>0</v>
      </c>
      <c r="BC14" s="19">
        <v>0</v>
      </c>
      <c r="BD14" s="21">
        <v>0</v>
      </c>
      <c r="BE14" s="19">
        <v>0</v>
      </c>
      <c r="BF14" s="21">
        <v>0</v>
      </c>
      <c r="BG14" s="21">
        <v>0</v>
      </c>
      <c r="BH14" s="19">
        <v>10</v>
      </c>
      <c r="BI14" s="21">
        <v>11586.01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f t="shared" si="3"/>
        <v>0</v>
      </c>
      <c r="BQ14" s="21">
        <v>46344.020000000004</v>
      </c>
      <c r="BR14" s="21">
        <f t="shared" si="4"/>
        <v>162204.07</v>
      </c>
      <c r="BS14" s="21">
        <f t="shared" si="5"/>
        <v>162204.07</v>
      </c>
      <c r="BT14" s="21">
        <v>0</v>
      </c>
      <c r="BU14" s="59">
        <f t="shared" si="6"/>
        <v>1946448.84</v>
      </c>
      <c r="BV14" s="24">
        <v>115860.05</v>
      </c>
      <c r="BW14" s="21">
        <f t="shared" si="7"/>
        <v>115860.05</v>
      </c>
      <c r="BX14" s="25">
        <v>0</v>
      </c>
      <c r="BY14" s="21">
        <v>0</v>
      </c>
      <c r="BZ14" s="21">
        <f t="shared" si="8"/>
        <v>0</v>
      </c>
      <c r="CA14" s="25"/>
    </row>
    <row r="15" spans="1:79" x14ac:dyDescent="0.25">
      <c r="A15" s="55">
        <v>5</v>
      </c>
      <c r="B15" s="56" t="s">
        <v>178</v>
      </c>
      <c r="C15" s="56" t="s">
        <v>173</v>
      </c>
      <c r="D15" s="57" t="s">
        <v>169</v>
      </c>
      <c r="E15" s="58"/>
      <c r="F15" s="57" t="s">
        <v>171</v>
      </c>
      <c r="G15" s="17" t="s">
        <v>179</v>
      </c>
      <c r="H15" s="19">
        <v>4.95</v>
      </c>
      <c r="I15" s="21">
        <v>219000.38</v>
      </c>
      <c r="J15" s="21">
        <v>0</v>
      </c>
      <c r="K15" s="21">
        <v>1.0938000000000001</v>
      </c>
      <c r="L15" s="21">
        <v>0</v>
      </c>
      <c r="M15" s="21">
        <v>0</v>
      </c>
      <c r="N15" s="21">
        <f t="shared" si="0"/>
        <v>1.0938000000000001</v>
      </c>
      <c r="O15" s="21">
        <v>0</v>
      </c>
      <c r="P15" s="21">
        <v>17.5</v>
      </c>
      <c r="Q15" s="21">
        <v>0</v>
      </c>
      <c r="R15" s="21">
        <v>0</v>
      </c>
      <c r="S15" s="21">
        <f t="shared" si="1"/>
        <v>17.5</v>
      </c>
      <c r="T15" s="21">
        <v>0</v>
      </c>
      <c r="U15" s="21">
        <v>191625.33000000002</v>
      </c>
      <c r="V15" s="21">
        <v>0</v>
      </c>
      <c r="W15" s="21">
        <v>0</v>
      </c>
      <c r="X15" s="21">
        <f t="shared" si="2"/>
        <v>191625.33000000002</v>
      </c>
      <c r="Y15" s="19">
        <v>25</v>
      </c>
      <c r="Z15" s="21">
        <v>47906.34</v>
      </c>
      <c r="AA15" s="19">
        <v>0</v>
      </c>
      <c r="AB15" s="21">
        <v>0</v>
      </c>
      <c r="AC15" s="21">
        <v>0</v>
      </c>
      <c r="AD15" s="19">
        <v>40</v>
      </c>
      <c r="AE15" s="21">
        <v>9</v>
      </c>
      <c r="AF15" s="21">
        <v>3981.83</v>
      </c>
      <c r="AG15" s="19">
        <v>50</v>
      </c>
      <c r="AH15" s="21">
        <v>8848.5</v>
      </c>
      <c r="AI15" s="19">
        <v>0</v>
      </c>
      <c r="AJ15" s="21">
        <v>0</v>
      </c>
      <c r="AK15" s="19">
        <v>0</v>
      </c>
      <c r="AL15" s="21">
        <v>0</v>
      </c>
      <c r="AM15" s="19">
        <v>0</v>
      </c>
      <c r="AN15" s="21">
        <v>0</v>
      </c>
      <c r="AO15" s="19">
        <v>35</v>
      </c>
      <c r="AP15" s="21">
        <v>83836.08</v>
      </c>
      <c r="AQ15" s="19">
        <v>0</v>
      </c>
      <c r="AR15" s="21">
        <v>0</v>
      </c>
      <c r="AS15" s="19">
        <v>0</v>
      </c>
      <c r="AT15" s="21">
        <v>0</v>
      </c>
      <c r="AU15" s="19">
        <v>0</v>
      </c>
      <c r="AV15" s="21">
        <v>0</v>
      </c>
      <c r="AW15" s="19">
        <v>0</v>
      </c>
      <c r="AX15" s="21">
        <v>0</v>
      </c>
      <c r="AY15" s="19">
        <v>30</v>
      </c>
      <c r="AZ15" s="21">
        <v>71859.5</v>
      </c>
      <c r="BA15" s="19">
        <v>0</v>
      </c>
      <c r="BB15" s="21">
        <v>0</v>
      </c>
      <c r="BC15" s="19">
        <v>0</v>
      </c>
      <c r="BD15" s="21">
        <v>0</v>
      </c>
      <c r="BE15" s="19">
        <v>0</v>
      </c>
      <c r="BF15" s="21">
        <v>0</v>
      </c>
      <c r="BG15" s="21">
        <v>0</v>
      </c>
      <c r="BH15" s="19">
        <v>10</v>
      </c>
      <c r="BI15" s="21">
        <v>23953.17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f t="shared" si="3"/>
        <v>0</v>
      </c>
      <c r="BQ15" s="21">
        <v>192479.08</v>
      </c>
      <c r="BR15" s="21">
        <f t="shared" si="4"/>
        <v>432010.75</v>
      </c>
      <c r="BS15" s="21">
        <f t="shared" si="5"/>
        <v>432010.75</v>
      </c>
      <c r="BT15" s="21">
        <v>0</v>
      </c>
      <c r="BU15" s="59">
        <f t="shared" si="6"/>
        <v>5184129</v>
      </c>
      <c r="BV15" s="24">
        <v>239542.62</v>
      </c>
      <c r="BW15" s="21">
        <f t="shared" si="7"/>
        <v>239542.62</v>
      </c>
      <c r="BX15" s="25">
        <v>0</v>
      </c>
      <c r="BY15" s="21">
        <v>0</v>
      </c>
      <c r="BZ15" s="21">
        <f t="shared" si="8"/>
        <v>0</v>
      </c>
      <c r="CA15" s="25"/>
    </row>
    <row r="16" spans="1:79" x14ac:dyDescent="0.25">
      <c r="A16" s="55">
        <v>6</v>
      </c>
      <c r="B16" s="56" t="s">
        <v>180</v>
      </c>
      <c r="C16" s="56" t="s">
        <v>181</v>
      </c>
      <c r="D16" s="57" t="s">
        <v>169</v>
      </c>
      <c r="E16" s="58"/>
      <c r="F16" s="57" t="s">
        <v>83</v>
      </c>
      <c r="G16" s="17" t="s">
        <v>182</v>
      </c>
      <c r="H16" s="19">
        <v>4.8099999999999996</v>
      </c>
      <c r="I16" s="21">
        <v>212806.43</v>
      </c>
      <c r="J16" s="21">
        <v>0</v>
      </c>
      <c r="K16" s="21">
        <v>0.4375</v>
      </c>
      <c r="L16" s="21">
        <v>0.3125</v>
      </c>
      <c r="M16" s="21">
        <v>0</v>
      </c>
      <c r="N16" s="21">
        <f t="shared" si="0"/>
        <v>0.75</v>
      </c>
      <c r="O16" s="21">
        <v>0</v>
      </c>
      <c r="P16" s="21">
        <v>7</v>
      </c>
      <c r="Q16" s="21">
        <v>5</v>
      </c>
      <c r="R16" s="21">
        <v>0</v>
      </c>
      <c r="S16" s="21">
        <f t="shared" si="1"/>
        <v>12</v>
      </c>
      <c r="T16" s="21">
        <v>0</v>
      </c>
      <c r="U16" s="21">
        <v>74482.25</v>
      </c>
      <c r="V16" s="21">
        <v>53201.609999999993</v>
      </c>
      <c r="W16" s="21">
        <v>0</v>
      </c>
      <c r="X16" s="21">
        <f t="shared" si="2"/>
        <v>127683.85999999999</v>
      </c>
      <c r="Y16" s="19">
        <v>25</v>
      </c>
      <c r="Z16" s="21">
        <v>31920.959999999999</v>
      </c>
      <c r="AA16" s="19">
        <v>0</v>
      </c>
      <c r="AB16" s="21">
        <v>0</v>
      </c>
      <c r="AC16" s="21">
        <v>0</v>
      </c>
      <c r="AD16" s="19">
        <v>0</v>
      </c>
      <c r="AE16" s="21">
        <v>0</v>
      </c>
      <c r="AF16" s="21">
        <v>0</v>
      </c>
      <c r="AG16" s="19">
        <v>60</v>
      </c>
      <c r="AH16" s="21">
        <v>10618.2</v>
      </c>
      <c r="AI16" s="19">
        <v>0</v>
      </c>
      <c r="AJ16" s="21">
        <v>0</v>
      </c>
      <c r="AK16" s="19">
        <v>0</v>
      </c>
      <c r="AL16" s="21">
        <v>0</v>
      </c>
      <c r="AM16" s="19">
        <v>0</v>
      </c>
      <c r="AN16" s="21">
        <v>0</v>
      </c>
      <c r="AO16" s="19">
        <v>0</v>
      </c>
      <c r="AP16" s="21">
        <v>0</v>
      </c>
      <c r="AQ16" s="19">
        <v>30</v>
      </c>
      <c r="AR16" s="21">
        <v>47881.440000000002</v>
      </c>
      <c r="AS16" s="19">
        <v>0</v>
      </c>
      <c r="AT16" s="21">
        <v>0</v>
      </c>
      <c r="AU16" s="19">
        <v>0</v>
      </c>
      <c r="AV16" s="21">
        <v>0</v>
      </c>
      <c r="AW16" s="19">
        <v>0</v>
      </c>
      <c r="AX16" s="21">
        <v>0</v>
      </c>
      <c r="AY16" s="19">
        <v>30</v>
      </c>
      <c r="AZ16" s="21">
        <v>47881.440000000002</v>
      </c>
      <c r="BA16" s="19">
        <v>0</v>
      </c>
      <c r="BB16" s="21">
        <v>0</v>
      </c>
      <c r="BC16" s="19">
        <v>0</v>
      </c>
      <c r="BD16" s="21">
        <v>0</v>
      </c>
      <c r="BE16" s="19">
        <v>0</v>
      </c>
      <c r="BF16" s="21">
        <v>0</v>
      </c>
      <c r="BG16" s="21">
        <v>0</v>
      </c>
      <c r="BH16" s="19">
        <v>10</v>
      </c>
      <c r="BI16" s="21">
        <v>15960.48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f t="shared" si="3"/>
        <v>0</v>
      </c>
      <c r="BQ16" s="21">
        <v>122341.56000000001</v>
      </c>
      <c r="BR16" s="21">
        <f t="shared" si="4"/>
        <v>281946.38</v>
      </c>
      <c r="BS16" s="21">
        <f t="shared" si="5"/>
        <v>281946.38</v>
      </c>
      <c r="BT16" s="21">
        <v>0</v>
      </c>
      <c r="BU16" s="59">
        <f t="shared" si="6"/>
        <v>3383356.56</v>
      </c>
      <c r="BV16" s="24">
        <v>159604.82</v>
      </c>
      <c r="BW16" s="21">
        <f t="shared" si="7"/>
        <v>159604.82</v>
      </c>
      <c r="BX16" s="25">
        <v>0</v>
      </c>
      <c r="BY16" s="21">
        <v>0</v>
      </c>
      <c r="BZ16" s="21">
        <f t="shared" si="8"/>
        <v>0</v>
      </c>
      <c r="CA16" s="25"/>
    </row>
    <row r="17" spans="1:79" x14ac:dyDescent="0.25">
      <c r="A17" s="55">
        <v>7</v>
      </c>
      <c r="B17" s="56" t="s">
        <v>183</v>
      </c>
      <c r="C17" s="56" t="s">
        <v>184</v>
      </c>
      <c r="D17" s="57" t="s">
        <v>169</v>
      </c>
      <c r="E17" s="58"/>
      <c r="F17" s="57" t="s">
        <v>171</v>
      </c>
      <c r="G17" s="17" t="s">
        <v>185</v>
      </c>
      <c r="H17" s="19">
        <v>5.12</v>
      </c>
      <c r="I17" s="21">
        <v>226521.60000000001</v>
      </c>
      <c r="J17" s="21">
        <v>0</v>
      </c>
      <c r="K17" s="21">
        <v>0</v>
      </c>
      <c r="L17" s="21">
        <v>1.4063000000000001</v>
      </c>
      <c r="M17" s="21">
        <v>0</v>
      </c>
      <c r="N17" s="21">
        <f t="shared" si="0"/>
        <v>1.4063000000000001</v>
      </c>
      <c r="O17" s="21">
        <v>0</v>
      </c>
      <c r="P17" s="21">
        <v>0</v>
      </c>
      <c r="Q17" s="21">
        <v>22.5</v>
      </c>
      <c r="R17" s="21">
        <v>0</v>
      </c>
      <c r="S17" s="21">
        <f t="shared" si="1"/>
        <v>22.5</v>
      </c>
      <c r="T17" s="21">
        <v>0</v>
      </c>
      <c r="U17" s="21">
        <v>0</v>
      </c>
      <c r="V17" s="21">
        <v>254836.8</v>
      </c>
      <c r="W17" s="21">
        <v>0</v>
      </c>
      <c r="X17" s="21">
        <f t="shared" si="2"/>
        <v>254836.8</v>
      </c>
      <c r="Y17" s="19">
        <v>25</v>
      </c>
      <c r="Z17" s="21">
        <v>63709.2</v>
      </c>
      <c r="AA17" s="19">
        <v>0</v>
      </c>
      <c r="AB17" s="21">
        <v>0</v>
      </c>
      <c r="AC17" s="21">
        <v>0</v>
      </c>
      <c r="AD17" s="19">
        <v>0</v>
      </c>
      <c r="AE17" s="21">
        <v>0</v>
      </c>
      <c r="AF17" s="21">
        <v>0</v>
      </c>
      <c r="AG17" s="19">
        <v>0</v>
      </c>
      <c r="AH17" s="21">
        <v>0</v>
      </c>
      <c r="AI17" s="19">
        <v>20</v>
      </c>
      <c r="AJ17" s="21">
        <v>3539.4</v>
      </c>
      <c r="AK17" s="19">
        <v>0</v>
      </c>
      <c r="AL17" s="21">
        <v>0</v>
      </c>
      <c r="AM17" s="19">
        <v>0</v>
      </c>
      <c r="AN17" s="21">
        <v>0</v>
      </c>
      <c r="AO17" s="19">
        <v>35</v>
      </c>
      <c r="AP17" s="21">
        <v>111491.1</v>
      </c>
      <c r="AQ17" s="19">
        <v>0</v>
      </c>
      <c r="AR17" s="21">
        <v>0</v>
      </c>
      <c r="AS17" s="19">
        <v>0</v>
      </c>
      <c r="AT17" s="21">
        <v>0</v>
      </c>
      <c r="AU17" s="19">
        <v>0</v>
      </c>
      <c r="AV17" s="21">
        <v>0</v>
      </c>
      <c r="AW17" s="19">
        <v>0</v>
      </c>
      <c r="AX17" s="21">
        <v>0</v>
      </c>
      <c r="AY17" s="19">
        <v>30</v>
      </c>
      <c r="AZ17" s="21">
        <v>95563.8</v>
      </c>
      <c r="BA17" s="19">
        <v>0</v>
      </c>
      <c r="BB17" s="21">
        <v>0</v>
      </c>
      <c r="BC17" s="19">
        <v>0</v>
      </c>
      <c r="BD17" s="21">
        <v>0</v>
      </c>
      <c r="BE17" s="19">
        <v>0</v>
      </c>
      <c r="BF17" s="21">
        <v>0</v>
      </c>
      <c r="BG17" s="21">
        <v>0</v>
      </c>
      <c r="BH17" s="19">
        <v>10</v>
      </c>
      <c r="BI17" s="21">
        <v>31854.6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f t="shared" si="3"/>
        <v>0</v>
      </c>
      <c r="BQ17" s="21">
        <v>242448.90000000002</v>
      </c>
      <c r="BR17" s="21">
        <f t="shared" si="4"/>
        <v>560994.9</v>
      </c>
      <c r="BS17" s="21">
        <f t="shared" si="5"/>
        <v>560994.9</v>
      </c>
      <c r="BT17" s="21">
        <v>0</v>
      </c>
      <c r="BU17" s="59">
        <f t="shared" si="6"/>
        <v>6731938.8000000007</v>
      </c>
      <c r="BV17" s="24">
        <v>318557.33</v>
      </c>
      <c r="BW17" s="21">
        <f t="shared" si="7"/>
        <v>318557.33</v>
      </c>
      <c r="BX17" s="25">
        <v>0</v>
      </c>
      <c r="BY17" s="21">
        <v>0</v>
      </c>
      <c r="BZ17" s="21">
        <f t="shared" si="8"/>
        <v>0</v>
      </c>
      <c r="CA17" s="25"/>
    </row>
    <row r="18" spans="1:79" x14ac:dyDescent="0.25">
      <c r="A18" s="55">
        <v>8</v>
      </c>
      <c r="B18" s="56" t="s">
        <v>186</v>
      </c>
      <c r="C18" s="56" t="s">
        <v>173</v>
      </c>
      <c r="D18" s="57" t="s">
        <v>169</v>
      </c>
      <c r="E18" s="58"/>
      <c r="F18" s="57" t="s">
        <v>171</v>
      </c>
      <c r="G18" s="17" t="s">
        <v>79</v>
      </c>
      <c r="H18" s="19">
        <v>4.8600000000000003</v>
      </c>
      <c r="I18" s="21">
        <v>215018.55</v>
      </c>
      <c r="J18" s="21">
        <v>0</v>
      </c>
      <c r="K18" s="21">
        <v>1</v>
      </c>
      <c r="L18" s="21">
        <v>0</v>
      </c>
      <c r="M18" s="21">
        <v>0</v>
      </c>
      <c r="N18" s="21">
        <f t="shared" si="0"/>
        <v>1</v>
      </c>
      <c r="O18" s="21">
        <v>0</v>
      </c>
      <c r="P18" s="21">
        <v>16</v>
      </c>
      <c r="Q18" s="21">
        <v>0</v>
      </c>
      <c r="R18" s="21">
        <v>0</v>
      </c>
      <c r="S18" s="21">
        <f t="shared" si="1"/>
        <v>16</v>
      </c>
      <c r="T18" s="21">
        <v>0</v>
      </c>
      <c r="U18" s="21">
        <v>172014.84</v>
      </c>
      <c r="V18" s="21">
        <v>0</v>
      </c>
      <c r="W18" s="21">
        <v>0</v>
      </c>
      <c r="X18" s="21">
        <f t="shared" si="2"/>
        <v>172014.84</v>
      </c>
      <c r="Y18" s="19">
        <v>25</v>
      </c>
      <c r="Z18" s="21">
        <v>43003.71</v>
      </c>
      <c r="AA18" s="19">
        <v>0</v>
      </c>
      <c r="AB18" s="21">
        <v>0</v>
      </c>
      <c r="AC18" s="21">
        <v>0</v>
      </c>
      <c r="AD18" s="19">
        <v>40</v>
      </c>
      <c r="AE18" s="21">
        <v>10</v>
      </c>
      <c r="AF18" s="21">
        <v>4424.25</v>
      </c>
      <c r="AG18" s="19">
        <v>50</v>
      </c>
      <c r="AH18" s="21">
        <v>8848.5</v>
      </c>
      <c r="AI18" s="19">
        <v>0</v>
      </c>
      <c r="AJ18" s="21">
        <v>0</v>
      </c>
      <c r="AK18" s="19">
        <v>0</v>
      </c>
      <c r="AL18" s="21">
        <v>0</v>
      </c>
      <c r="AM18" s="19">
        <v>0</v>
      </c>
      <c r="AN18" s="21">
        <v>0</v>
      </c>
      <c r="AO18" s="19">
        <v>35</v>
      </c>
      <c r="AP18" s="21">
        <v>75256.490000000005</v>
      </c>
      <c r="AQ18" s="19">
        <v>0</v>
      </c>
      <c r="AR18" s="21">
        <v>0</v>
      </c>
      <c r="AS18" s="19">
        <v>0</v>
      </c>
      <c r="AT18" s="21">
        <v>0</v>
      </c>
      <c r="AU18" s="19">
        <v>0</v>
      </c>
      <c r="AV18" s="21">
        <v>0</v>
      </c>
      <c r="AW18" s="19">
        <v>0</v>
      </c>
      <c r="AX18" s="21">
        <v>0</v>
      </c>
      <c r="AY18" s="19">
        <v>30</v>
      </c>
      <c r="AZ18" s="21">
        <v>64505.57</v>
      </c>
      <c r="BA18" s="19">
        <v>0</v>
      </c>
      <c r="BB18" s="21">
        <v>0</v>
      </c>
      <c r="BC18" s="19">
        <v>0</v>
      </c>
      <c r="BD18" s="21">
        <v>0</v>
      </c>
      <c r="BE18" s="19">
        <v>0</v>
      </c>
      <c r="BF18" s="21">
        <v>0</v>
      </c>
      <c r="BG18" s="21">
        <v>0</v>
      </c>
      <c r="BH18" s="19">
        <v>10</v>
      </c>
      <c r="BI18" s="21">
        <v>21501.86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f t="shared" si="3"/>
        <v>0</v>
      </c>
      <c r="BQ18" s="21">
        <v>174536.66999999998</v>
      </c>
      <c r="BR18" s="21">
        <f t="shared" si="4"/>
        <v>389555.22</v>
      </c>
      <c r="BS18" s="21">
        <f t="shared" si="5"/>
        <v>389555.22</v>
      </c>
      <c r="BT18" s="21">
        <v>0</v>
      </c>
      <c r="BU18" s="59">
        <f t="shared" si="6"/>
        <v>4674662.6399999997</v>
      </c>
      <c r="BV18" s="24">
        <v>215018.55</v>
      </c>
      <c r="BW18" s="21">
        <f t="shared" si="7"/>
        <v>215018.55</v>
      </c>
      <c r="BX18" s="25">
        <v>0</v>
      </c>
      <c r="BY18" s="21">
        <v>0</v>
      </c>
      <c r="BZ18" s="21">
        <f t="shared" si="8"/>
        <v>0</v>
      </c>
      <c r="CA18" s="25"/>
    </row>
    <row r="19" spans="1:79" x14ac:dyDescent="0.25">
      <c r="A19" s="55">
        <v>9</v>
      </c>
      <c r="B19" s="56" t="s">
        <v>187</v>
      </c>
      <c r="C19" s="56" t="s">
        <v>188</v>
      </c>
      <c r="D19" s="57" t="s">
        <v>169</v>
      </c>
      <c r="E19" s="58"/>
      <c r="F19" s="57" t="s">
        <v>83</v>
      </c>
      <c r="G19" s="17" t="s">
        <v>49</v>
      </c>
      <c r="H19" s="19">
        <v>4.74</v>
      </c>
      <c r="I19" s="21">
        <v>209709.45</v>
      </c>
      <c r="J19" s="21">
        <v>0</v>
      </c>
      <c r="K19" s="21">
        <v>0.375</v>
      </c>
      <c r="L19" s="21">
        <v>0.75</v>
      </c>
      <c r="M19" s="21">
        <v>0</v>
      </c>
      <c r="N19" s="21">
        <f t="shared" si="0"/>
        <v>1.125</v>
      </c>
      <c r="O19" s="21">
        <v>0</v>
      </c>
      <c r="P19" s="21">
        <v>6</v>
      </c>
      <c r="Q19" s="21">
        <v>12</v>
      </c>
      <c r="R19" s="21">
        <v>0</v>
      </c>
      <c r="S19" s="21">
        <f t="shared" si="1"/>
        <v>18</v>
      </c>
      <c r="T19" s="21">
        <v>0</v>
      </c>
      <c r="U19" s="21">
        <v>62912.84</v>
      </c>
      <c r="V19" s="21">
        <v>125825.67</v>
      </c>
      <c r="W19" s="21">
        <v>0</v>
      </c>
      <c r="X19" s="21">
        <f t="shared" si="2"/>
        <v>188738.51</v>
      </c>
      <c r="Y19" s="19">
        <v>25</v>
      </c>
      <c r="Z19" s="21">
        <v>47184.62</v>
      </c>
      <c r="AA19" s="19">
        <v>0</v>
      </c>
      <c r="AB19" s="21">
        <v>0</v>
      </c>
      <c r="AC19" s="21">
        <v>0</v>
      </c>
      <c r="AD19" s="19">
        <v>40</v>
      </c>
      <c r="AE19" s="21">
        <v>11.5</v>
      </c>
      <c r="AF19" s="21">
        <v>5087.8900000000003</v>
      </c>
      <c r="AG19" s="19">
        <v>30</v>
      </c>
      <c r="AH19" s="21">
        <v>5309.1</v>
      </c>
      <c r="AI19" s="19">
        <v>0</v>
      </c>
      <c r="AJ19" s="21">
        <v>0</v>
      </c>
      <c r="AK19" s="19">
        <v>0</v>
      </c>
      <c r="AL19" s="21">
        <v>0</v>
      </c>
      <c r="AM19" s="19">
        <v>0</v>
      </c>
      <c r="AN19" s="21">
        <v>0</v>
      </c>
      <c r="AO19" s="19">
        <v>0</v>
      </c>
      <c r="AP19" s="21">
        <v>0</v>
      </c>
      <c r="AQ19" s="19">
        <v>30</v>
      </c>
      <c r="AR19" s="21">
        <v>70776.94</v>
      </c>
      <c r="AS19" s="19">
        <v>0</v>
      </c>
      <c r="AT19" s="21">
        <v>0</v>
      </c>
      <c r="AU19" s="19">
        <v>0</v>
      </c>
      <c r="AV19" s="21">
        <v>0</v>
      </c>
      <c r="AW19" s="19">
        <v>0</v>
      </c>
      <c r="AX19" s="21">
        <v>0</v>
      </c>
      <c r="AY19" s="19">
        <v>30</v>
      </c>
      <c r="AZ19" s="21">
        <v>70776.94</v>
      </c>
      <c r="BA19" s="19">
        <v>0</v>
      </c>
      <c r="BB19" s="21">
        <v>0</v>
      </c>
      <c r="BC19" s="19">
        <v>0</v>
      </c>
      <c r="BD19" s="21">
        <v>0</v>
      </c>
      <c r="BE19" s="19">
        <v>0</v>
      </c>
      <c r="BF19" s="21">
        <v>0</v>
      </c>
      <c r="BG19" s="21">
        <v>0</v>
      </c>
      <c r="BH19" s="19">
        <v>10</v>
      </c>
      <c r="BI19" s="21">
        <v>23592.31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f t="shared" si="3"/>
        <v>0</v>
      </c>
      <c r="BQ19" s="21">
        <v>175543.18000000002</v>
      </c>
      <c r="BR19" s="21">
        <f t="shared" si="4"/>
        <v>411466.31000000006</v>
      </c>
      <c r="BS19" s="21">
        <f t="shared" si="5"/>
        <v>411466.31000000006</v>
      </c>
      <c r="BT19" s="21">
        <v>0</v>
      </c>
      <c r="BU19" s="59">
        <f t="shared" si="6"/>
        <v>4937595.7200000007</v>
      </c>
      <c r="BV19" s="24">
        <v>235923.13</v>
      </c>
      <c r="BW19" s="21">
        <f t="shared" si="7"/>
        <v>235923.13</v>
      </c>
      <c r="BX19" s="25">
        <v>0</v>
      </c>
      <c r="BY19" s="21">
        <v>0</v>
      </c>
      <c r="BZ19" s="21">
        <f t="shared" si="8"/>
        <v>0</v>
      </c>
      <c r="CA19" s="25"/>
    </row>
    <row r="20" spans="1:79" x14ac:dyDescent="0.25">
      <c r="A20" s="55">
        <v>10</v>
      </c>
      <c r="B20" s="56" t="s">
        <v>189</v>
      </c>
      <c r="C20" s="56" t="s">
        <v>175</v>
      </c>
      <c r="D20" s="57" t="s">
        <v>169</v>
      </c>
      <c r="E20" s="58"/>
      <c r="F20" s="57" t="s">
        <v>70</v>
      </c>
      <c r="G20" s="17" t="s">
        <v>99</v>
      </c>
      <c r="H20" s="19">
        <v>5.41</v>
      </c>
      <c r="I20" s="21">
        <v>239351.93</v>
      </c>
      <c r="J20" s="21">
        <v>0</v>
      </c>
      <c r="K20" s="21">
        <v>0</v>
      </c>
      <c r="L20" s="21">
        <v>0.3125</v>
      </c>
      <c r="M20" s="21">
        <v>1</v>
      </c>
      <c r="N20" s="21">
        <f t="shared" si="0"/>
        <v>1.3125</v>
      </c>
      <c r="O20" s="21">
        <v>0</v>
      </c>
      <c r="P20" s="21">
        <v>0</v>
      </c>
      <c r="Q20" s="21">
        <v>5</v>
      </c>
      <c r="R20" s="21">
        <v>16</v>
      </c>
      <c r="S20" s="21">
        <f t="shared" si="1"/>
        <v>21</v>
      </c>
      <c r="T20" s="21">
        <v>0</v>
      </c>
      <c r="U20" s="21">
        <v>0</v>
      </c>
      <c r="V20" s="21">
        <v>59837.979999999996</v>
      </c>
      <c r="W20" s="21">
        <v>191481.55</v>
      </c>
      <c r="X20" s="21">
        <f t="shared" si="2"/>
        <v>251319.52999999997</v>
      </c>
      <c r="Y20" s="19">
        <v>25</v>
      </c>
      <c r="Z20" s="21">
        <v>62829.88</v>
      </c>
      <c r="AA20" s="19">
        <v>0</v>
      </c>
      <c r="AB20" s="21">
        <v>0</v>
      </c>
      <c r="AC20" s="21">
        <v>0</v>
      </c>
      <c r="AD20" s="19">
        <v>40</v>
      </c>
      <c r="AE20" s="21">
        <v>21</v>
      </c>
      <c r="AF20" s="21">
        <v>9290.93</v>
      </c>
      <c r="AG20" s="19">
        <v>0</v>
      </c>
      <c r="AH20" s="21">
        <v>0</v>
      </c>
      <c r="AI20" s="19">
        <v>0</v>
      </c>
      <c r="AJ20" s="21">
        <v>0</v>
      </c>
      <c r="AK20" s="19">
        <v>0</v>
      </c>
      <c r="AL20" s="21">
        <v>0</v>
      </c>
      <c r="AM20" s="19">
        <v>40</v>
      </c>
      <c r="AN20" s="21">
        <v>125659.76</v>
      </c>
      <c r="AO20" s="19">
        <v>0</v>
      </c>
      <c r="AP20" s="21">
        <v>0</v>
      </c>
      <c r="AQ20" s="19">
        <v>0</v>
      </c>
      <c r="AR20" s="21">
        <v>0</v>
      </c>
      <c r="AS20" s="19">
        <v>0</v>
      </c>
      <c r="AT20" s="21">
        <v>0</v>
      </c>
      <c r="AU20" s="19">
        <v>0</v>
      </c>
      <c r="AV20" s="21">
        <v>0</v>
      </c>
      <c r="AW20" s="19">
        <v>0</v>
      </c>
      <c r="AX20" s="21">
        <v>0</v>
      </c>
      <c r="AY20" s="19">
        <v>30</v>
      </c>
      <c r="AZ20" s="21">
        <v>94244.82</v>
      </c>
      <c r="BA20" s="19">
        <v>0</v>
      </c>
      <c r="BB20" s="21">
        <v>0</v>
      </c>
      <c r="BC20" s="19">
        <v>0</v>
      </c>
      <c r="BD20" s="21">
        <v>0</v>
      </c>
      <c r="BE20" s="19">
        <v>0</v>
      </c>
      <c r="BF20" s="21">
        <v>0</v>
      </c>
      <c r="BG20" s="21">
        <v>0</v>
      </c>
      <c r="BH20" s="19">
        <v>10</v>
      </c>
      <c r="BI20" s="21">
        <v>31414.94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f t="shared" si="3"/>
        <v>0</v>
      </c>
      <c r="BQ20" s="21">
        <v>260610.45</v>
      </c>
      <c r="BR20" s="21">
        <f t="shared" si="4"/>
        <v>574759.86</v>
      </c>
      <c r="BS20" s="21">
        <f t="shared" si="5"/>
        <v>574759.86</v>
      </c>
      <c r="BT20" s="21">
        <v>0</v>
      </c>
      <c r="BU20" s="59">
        <f t="shared" si="6"/>
        <v>6897118.3200000003</v>
      </c>
      <c r="BV20" s="24">
        <v>314149.40999999997</v>
      </c>
      <c r="BW20" s="21">
        <f t="shared" si="7"/>
        <v>314149.40999999997</v>
      </c>
      <c r="BX20" s="25">
        <v>0</v>
      </c>
      <c r="BY20" s="21">
        <v>0</v>
      </c>
      <c r="BZ20" s="21">
        <f t="shared" si="8"/>
        <v>0</v>
      </c>
      <c r="CA20" s="25"/>
    </row>
    <row r="21" spans="1:79" x14ac:dyDescent="0.25">
      <c r="A21" s="55">
        <v>11</v>
      </c>
      <c r="B21" s="56" t="s">
        <v>190</v>
      </c>
      <c r="C21" s="56" t="s">
        <v>175</v>
      </c>
      <c r="D21" s="57" t="s">
        <v>169</v>
      </c>
      <c r="E21" s="58"/>
      <c r="F21" s="57" t="s">
        <v>171</v>
      </c>
      <c r="G21" s="17" t="s">
        <v>95</v>
      </c>
      <c r="H21" s="19">
        <v>5.03</v>
      </c>
      <c r="I21" s="21">
        <v>222539.78</v>
      </c>
      <c r="J21" s="21">
        <v>0</v>
      </c>
      <c r="K21" s="21">
        <v>0</v>
      </c>
      <c r="L21" s="21">
        <v>1.125</v>
      </c>
      <c r="M21" s="21">
        <v>0.1875</v>
      </c>
      <c r="N21" s="21">
        <f t="shared" si="0"/>
        <v>1.3125</v>
      </c>
      <c r="O21" s="21">
        <v>0</v>
      </c>
      <c r="P21" s="21">
        <v>0</v>
      </c>
      <c r="Q21" s="21">
        <v>18</v>
      </c>
      <c r="R21" s="21">
        <v>3</v>
      </c>
      <c r="S21" s="21">
        <f t="shared" si="1"/>
        <v>21</v>
      </c>
      <c r="T21" s="21">
        <v>0</v>
      </c>
      <c r="U21" s="21">
        <v>0</v>
      </c>
      <c r="V21" s="21">
        <v>200285.8</v>
      </c>
      <c r="W21" s="21">
        <v>33380.97</v>
      </c>
      <c r="X21" s="21">
        <f t="shared" si="2"/>
        <v>233666.77</v>
      </c>
      <c r="Y21" s="19">
        <v>25</v>
      </c>
      <c r="Z21" s="21">
        <v>58416.69</v>
      </c>
      <c r="AA21" s="19">
        <v>0</v>
      </c>
      <c r="AB21" s="21">
        <v>0</v>
      </c>
      <c r="AC21" s="21">
        <v>0</v>
      </c>
      <c r="AD21" s="19">
        <v>40</v>
      </c>
      <c r="AE21" s="21">
        <v>18</v>
      </c>
      <c r="AF21" s="21">
        <v>7963.66</v>
      </c>
      <c r="AG21" s="19">
        <v>60</v>
      </c>
      <c r="AH21" s="21">
        <v>10618.2</v>
      </c>
      <c r="AI21" s="19">
        <v>0</v>
      </c>
      <c r="AJ21" s="21">
        <v>0</v>
      </c>
      <c r="AK21" s="19">
        <v>0</v>
      </c>
      <c r="AL21" s="21">
        <v>0</v>
      </c>
      <c r="AM21" s="19">
        <v>0</v>
      </c>
      <c r="AN21" s="21">
        <v>0</v>
      </c>
      <c r="AO21" s="19">
        <v>35</v>
      </c>
      <c r="AP21" s="21">
        <v>102229.21</v>
      </c>
      <c r="AQ21" s="19">
        <v>0</v>
      </c>
      <c r="AR21" s="21">
        <v>0</v>
      </c>
      <c r="AS21" s="19">
        <v>0</v>
      </c>
      <c r="AT21" s="21">
        <v>0</v>
      </c>
      <c r="AU21" s="19">
        <v>0</v>
      </c>
      <c r="AV21" s="21">
        <v>0</v>
      </c>
      <c r="AW21" s="19">
        <v>0</v>
      </c>
      <c r="AX21" s="21">
        <v>0</v>
      </c>
      <c r="AY21" s="19">
        <v>30</v>
      </c>
      <c r="AZ21" s="21">
        <v>87625.04</v>
      </c>
      <c r="BA21" s="19">
        <v>0</v>
      </c>
      <c r="BB21" s="21">
        <v>0</v>
      </c>
      <c r="BC21" s="19">
        <v>0</v>
      </c>
      <c r="BD21" s="21">
        <v>0</v>
      </c>
      <c r="BE21" s="19">
        <v>0</v>
      </c>
      <c r="BF21" s="21">
        <v>0</v>
      </c>
      <c r="BG21" s="21">
        <v>0</v>
      </c>
      <c r="BH21" s="19">
        <v>10</v>
      </c>
      <c r="BI21" s="21">
        <v>29208.35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f t="shared" si="3"/>
        <v>0</v>
      </c>
      <c r="BQ21" s="21">
        <v>237644.46000000005</v>
      </c>
      <c r="BR21" s="21">
        <f t="shared" si="4"/>
        <v>529727.92000000004</v>
      </c>
      <c r="BS21" s="21">
        <f t="shared" si="5"/>
        <v>529727.92000000004</v>
      </c>
      <c r="BT21" s="21">
        <v>0</v>
      </c>
      <c r="BU21" s="59">
        <f t="shared" si="6"/>
        <v>6356735.040000001</v>
      </c>
      <c r="BV21" s="24">
        <v>292083.46000000002</v>
      </c>
      <c r="BW21" s="21">
        <f t="shared" si="7"/>
        <v>292083.46000000002</v>
      </c>
      <c r="BX21" s="25">
        <v>0</v>
      </c>
      <c r="BY21" s="21">
        <v>0</v>
      </c>
      <c r="BZ21" s="21">
        <f t="shared" si="8"/>
        <v>0</v>
      </c>
      <c r="CA21" s="25"/>
    </row>
    <row r="22" spans="1:79" x14ac:dyDescent="0.25">
      <c r="A22" s="55">
        <v>12</v>
      </c>
      <c r="B22" s="56" t="s">
        <v>191</v>
      </c>
      <c r="C22" s="56" t="s">
        <v>192</v>
      </c>
      <c r="D22" s="57" t="s">
        <v>169</v>
      </c>
      <c r="E22" s="58"/>
      <c r="F22" s="57" t="s">
        <v>70</v>
      </c>
      <c r="G22" s="17" t="s">
        <v>193</v>
      </c>
      <c r="H22" s="19">
        <v>5.41</v>
      </c>
      <c r="I22" s="21">
        <v>239351.93</v>
      </c>
      <c r="J22" s="21">
        <v>0</v>
      </c>
      <c r="K22" s="21">
        <v>0.25</v>
      </c>
      <c r="L22" s="21">
        <v>0.75</v>
      </c>
      <c r="M22" s="21">
        <v>0.375</v>
      </c>
      <c r="N22" s="21">
        <f t="shared" si="0"/>
        <v>1.375</v>
      </c>
      <c r="O22" s="21">
        <v>0</v>
      </c>
      <c r="P22" s="21">
        <v>4</v>
      </c>
      <c r="Q22" s="21">
        <v>12</v>
      </c>
      <c r="R22" s="21">
        <v>6</v>
      </c>
      <c r="S22" s="21">
        <f t="shared" si="1"/>
        <v>22</v>
      </c>
      <c r="T22" s="21">
        <v>0</v>
      </c>
      <c r="U22" s="21">
        <v>47870.380000000005</v>
      </c>
      <c r="V22" s="21">
        <v>143611.16</v>
      </c>
      <c r="W22" s="21">
        <v>71805.570000000007</v>
      </c>
      <c r="X22" s="21">
        <f t="shared" si="2"/>
        <v>263287.11</v>
      </c>
      <c r="Y22" s="19">
        <v>25</v>
      </c>
      <c r="Z22" s="21">
        <v>65821.789999999994</v>
      </c>
      <c r="AA22" s="19">
        <v>0</v>
      </c>
      <c r="AB22" s="21">
        <v>0</v>
      </c>
      <c r="AC22" s="21">
        <v>0</v>
      </c>
      <c r="AD22" s="19">
        <v>50</v>
      </c>
      <c r="AE22" s="21">
        <v>12</v>
      </c>
      <c r="AF22" s="21">
        <v>6636.38</v>
      </c>
      <c r="AG22" s="19">
        <v>0</v>
      </c>
      <c r="AH22" s="21">
        <v>0</v>
      </c>
      <c r="AI22" s="19">
        <v>0</v>
      </c>
      <c r="AJ22" s="21">
        <v>0</v>
      </c>
      <c r="AK22" s="19">
        <v>0</v>
      </c>
      <c r="AL22" s="21">
        <v>0</v>
      </c>
      <c r="AM22" s="19">
        <v>40</v>
      </c>
      <c r="AN22" s="21">
        <v>131643.56</v>
      </c>
      <c r="AO22" s="19">
        <v>0</v>
      </c>
      <c r="AP22" s="21">
        <v>0</v>
      </c>
      <c r="AQ22" s="19">
        <v>0</v>
      </c>
      <c r="AR22" s="21">
        <v>0</v>
      </c>
      <c r="AS22" s="19">
        <v>0</v>
      </c>
      <c r="AT22" s="21">
        <v>0</v>
      </c>
      <c r="AU22" s="19">
        <v>0</v>
      </c>
      <c r="AV22" s="21">
        <v>0</v>
      </c>
      <c r="AW22" s="19">
        <v>0</v>
      </c>
      <c r="AX22" s="21">
        <v>0</v>
      </c>
      <c r="AY22" s="19">
        <v>30</v>
      </c>
      <c r="AZ22" s="21">
        <v>98732.66</v>
      </c>
      <c r="BA22" s="19">
        <v>0</v>
      </c>
      <c r="BB22" s="21">
        <v>0</v>
      </c>
      <c r="BC22" s="19">
        <v>0</v>
      </c>
      <c r="BD22" s="21">
        <v>0</v>
      </c>
      <c r="BE22" s="19">
        <v>0</v>
      </c>
      <c r="BF22" s="21">
        <v>0</v>
      </c>
      <c r="BG22" s="21">
        <v>0</v>
      </c>
      <c r="BH22" s="19">
        <v>10</v>
      </c>
      <c r="BI22" s="21">
        <v>32910.89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f t="shared" si="3"/>
        <v>0</v>
      </c>
      <c r="BQ22" s="21">
        <v>269923.49</v>
      </c>
      <c r="BR22" s="21">
        <f t="shared" si="4"/>
        <v>599032.3899999999</v>
      </c>
      <c r="BS22" s="21">
        <f t="shared" si="5"/>
        <v>599032.3899999999</v>
      </c>
      <c r="BT22" s="21">
        <v>0</v>
      </c>
      <c r="BU22" s="59">
        <f t="shared" si="6"/>
        <v>7188388.6799999988</v>
      </c>
      <c r="BV22" s="24">
        <v>239351.93</v>
      </c>
      <c r="BW22" s="21">
        <f t="shared" si="7"/>
        <v>239351.93</v>
      </c>
      <c r="BX22" s="25">
        <v>0</v>
      </c>
      <c r="BY22" s="21">
        <v>0</v>
      </c>
      <c r="BZ22" s="21">
        <f t="shared" si="8"/>
        <v>0</v>
      </c>
      <c r="CA22" s="25"/>
    </row>
    <row r="23" spans="1:79" x14ac:dyDescent="0.25">
      <c r="A23" s="55">
        <v>13</v>
      </c>
      <c r="B23" s="56" t="s">
        <v>194</v>
      </c>
      <c r="C23" s="56" t="s">
        <v>192</v>
      </c>
      <c r="D23" s="57" t="s">
        <v>169</v>
      </c>
      <c r="E23" s="58"/>
      <c r="F23" s="57" t="s">
        <v>83</v>
      </c>
      <c r="G23" s="17" t="s">
        <v>60</v>
      </c>
      <c r="H23" s="19">
        <v>4.9000000000000004</v>
      </c>
      <c r="I23" s="21">
        <v>216788.25</v>
      </c>
      <c r="J23" s="21">
        <v>0</v>
      </c>
      <c r="K23" s="21">
        <v>0.375</v>
      </c>
      <c r="L23" s="21">
        <v>0.9375</v>
      </c>
      <c r="M23" s="21">
        <v>0.125</v>
      </c>
      <c r="N23" s="21">
        <f t="shared" si="0"/>
        <v>1.4375</v>
      </c>
      <c r="O23" s="21">
        <v>0</v>
      </c>
      <c r="P23" s="21">
        <v>6</v>
      </c>
      <c r="Q23" s="21">
        <v>15</v>
      </c>
      <c r="R23" s="21">
        <v>2</v>
      </c>
      <c r="S23" s="21">
        <f t="shared" si="1"/>
        <v>23</v>
      </c>
      <c r="T23" s="21">
        <v>0</v>
      </c>
      <c r="U23" s="21">
        <v>65036.469999999994</v>
      </c>
      <c r="V23" s="21">
        <v>162591.18</v>
      </c>
      <c r="W23" s="21">
        <v>21678.829999999998</v>
      </c>
      <c r="X23" s="21">
        <f t="shared" si="2"/>
        <v>249306.47999999998</v>
      </c>
      <c r="Y23" s="19">
        <v>25</v>
      </c>
      <c r="Z23" s="21">
        <v>62326.62</v>
      </c>
      <c r="AA23" s="19">
        <v>0</v>
      </c>
      <c r="AB23" s="21">
        <v>0</v>
      </c>
      <c r="AC23" s="21">
        <v>0</v>
      </c>
      <c r="AD23" s="19">
        <v>50</v>
      </c>
      <c r="AE23" s="21">
        <v>11.5</v>
      </c>
      <c r="AF23" s="21">
        <v>6359.85</v>
      </c>
      <c r="AG23" s="19">
        <v>60</v>
      </c>
      <c r="AH23" s="21">
        <v>10618.2</v>
      </c>
      <c r="AI23" s="19">
        <v>0</v>
      </c>
      <c r="AJ23" s="21">
        <v>0</v>
      </c>
      <c r="AK23" s="19">
        <v>0</v>
      </c>
      <c r="AL23" s="21">
        <v>0</v>
      </c>
      <c r="AM23" s="19">
        <v>0</v>
      </c>
      <c r="AN23" s="21">
        <v>0</v>
      </c>
      <c r="AO23" s="19">
        <v>0</v>
      </c>
      <c r="AP23" s="21">
        <v>0</v>
      </c>
      <c r="AQ23" s="19">
        <v>30</v>
      </c>
      <c r="AR23" s="21">
        <v>93489.94</v>
      </c>
      <c r="AS23" s="19">
        <v>0</v>
      </c>
      <c r="AT23" s="21">
        <v>0</v>
      </c>
      <c r="AU23" s="19">
        <v>0</v>
      </c>
      <c r="AV23" s="21">
        <v>0</v>
      </c>
      <c r="AW23" s="19">
        <v>0</v>
      </c>
      <c r="AX23" s="21">
        <v>0</v>
      </c>
      <c r="AY23" s="19">
        <v>30</v>
      </c>
      <c r="AZ23" s="21">
        <v>93489.94</v>
      </c>
      <c r="BA23" s="19">
        <v>0</v>
      </c>
      <c r="BB23" s="21">
        <v>0</v>
      </c>
      <c r="BC23" s="19">
        <v>0</v>
      </c>
      <c r="BD23" s="21">
        <v>0</v>
      </c>
      <c r="BE23" s="19">
        <v>0</v>
      </c>
      <c r="BF23" s="21">
        <v>0</v>
      </c>
      <c r="BG23" s="21">
        <v>0</v>
      </c>
      <c r="BH23" s="19">
        <v>10</v>
      </c>
      <c r="BI23" s="21">
        <v>31163.31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f t="shared" si="3"/>
        <v>0</v>
      </c>
      <c r="BQ23" s="21">
        <v>235121.24000000002</v>
      </c>
      <c r="BR23" s="21">
        <f t="shared" si="4"/>
        <v>546754.34</v>
      </c>
      <c r="BS23" s="21">
        <f t="shared" si="5"/>
        <v>546754.34</v>
      </c>
      <c r="BT23" s="21">
        <v>0</v>
      </c>
      <c r="BU23" s="59">
        <f t="shared" si="6"/>
        <v>6561052.0800000001</v>
      </c>
      <c r="BV23" s="24">
        <v>216788.25</v>
      </c>
      <c r="BW23" s="21">
        <f t="shared" si="7"/>
        <v>216788.25</v>
      </c>
      <c r="BX23" s="25">
        <v>0</v>
      </c>
      <c r="BY23" s="21">
        <v>0</v>
      </c>
      <c r="BZ23" s="21">
        <f t="shared" si="8"/>
        <v>0</v>
      </c>
      <c r="CA23" s="25"/>
    </row>
    <row r="24" spans="1:79" x14ac:dyDescent="0.25">
      <c r="A24" s="55">
        <v>14</v>
      </c>
      <c r="B24" s="56" t="s">
        <v>195</v>
      </c>
      <c r="C24" s="56" t="s">
        <v>192</v>
      </c>
      <c r="D24" s="57" t="s">
        <v>169</v>
      </c>
      <c r="E24" s="58"/>
      <c r="F24" s="57" t="s">
        <v>176</v>
      </c>
      <c r="G24" s="17" t="s">
        <v>196</v>
      </c>
      <c r="H24" s="19">
        <v>4.2300000000000004</v>
      </c>
      <c r="I24" s="21">
        <v>187145.78</v>
      </c>
      <c r="J24" s="21">
        <v>0</v>
      </c>
      <c r="K24" s="21">
        <v>0.625</v>
      </c>
      <c r="L24" s="21">
        <v>0.5625</v>
      </c>
      <c r="M24" s="21">
        <v>0</v>
      </c>
      <c r="N24" s="21">
        <f t="shared" si="0"/>
        <v>1.1875</v>
      </c>
      <c r="O24" s="21">
        <v>0</v>
      </c>
      <c r="P24" s="21">
        <v>10</v>
      </c>
      <c r="Q24" s="21">
        <v>9</v>
      </c>
      <c r="R24" s="21">
        <v>0</v>
      </c>
      <c r="S24" s="21">
        <f t="shared" si="1"/>
        <v>19</v>
      </c>
      <c r="T24" s="21">
        <v>0</v>
      </c>
      <c r="U24" s="21">
        <v>93572.89</v>
      </c>
      <c r="V24" s="21">
        <v>84215.6</v>
      </c>
      <c r="W24" s="21">
        <v>0</v>
      </c>
      <c r="X24" s="21">
        <f t="shared" si="2"/>
        <v>177788.49</v>
      </c>
      <c r="Y24" s="19">
        <v>25</v>
      </c>
      <c r="Z24" s="21">
        <v>44447.12</v>
      </c>
      <c r="AA24" s="19">
        <v>0</v>
      </c>
      <c r="AB24" s="21">
        <v>0</v>
      </c>
      <c r="AC24" s="21">
        <v>0</v>
      </c>
      <c r="AD24" s="19">
        <v>50</v>
      </c>
      <c r="AE24" s="21">
        <v>11.5</v>
      </c>
      <c r="AF24" s="21">
        <v>6359.86</v>
      </c>
      <c r="AG24" s="19">
        <v>60</v>
      </c>
      <c r="AH24" s="21">
        <v>10618.2</v>
      </c>
      <c r="AI24" s="19">
        <v>0</v>
      </c>
      <c r="AJ24" s="21">
        <v>0</v>
      </c>
      <c r="AK24" s="19">
        <v>0</v>
      </c>
      <c r="AL24" s="21">
        <v>0</v>
      </c>
      <c r="AM24" s="19">
        <v>0</v>
      </c>
      <c r="AN24" s="21">
        <v>0</v>
      </c>
      <c r="AO24" s="19">
        <v>0</v>
      </c>
      <c r="AP24" s="21">
        <v>0</v>
      </c>
      <c r="AQ24" s="19">
        <v>0</v>
      </c>
      <c r="AR24" s="21">
        <v>0</v>
      </c>
      <c r="AS24" s="19">
        <v>0</v>
      </c>
      <c r="AT24" s="21">
        <v>0</v>
      </c>
      <c r="AU24" s="19">
        <v>0</v>
      </c>
      <c r="AV24" s="21">
        <v>0</v>
      </c>
      <c r="AW24" s="19">
        <v>0</v>
      </c>
      <c r="AX24" s="21">
        <v>0</v>
      </c>
      <c r="AY24" s="19">
        <v>30</v>
      </c>
      <c r="AZ24" s="21">
        <v>66670.679999999993</v>
      </c>
      <c r="BA24" s="19">
        <v>0</v>
      </c>
      <c r="BB24" s="21">
        <v>0</v>
      </c>
      <c r="BC24" s="19">
        <v>0</v>
      </c>
      <c r="BD24" s="21">
        <v>0</v>
      </c>
      <c r="BE24" s="19">
        <v>0</v>
      </c>
      <c r="BF24" s="21">
        <v>0</v>
      </c>
      <c r="BG24" s="21">
        <v>0</v>
      </c>
      <c r="BH24" s="19">
        <v>10</v>
      </c>
      <c r="BI24" s="21">
        <v>22223.56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f t="shared" si="3"/>
        <v>0</v>
      </c>
      <c r="BQ24" s="21">
        <v>105872.29999999999</v>
      </c>
      <c r="BR24" s="21">
        <f t="shared" si="4"/>
        <v>328107.90999999997</v>
      </c>
      <c r="BS24" s="21">
        <f t="shared" si="5"/>
        <v>328107.90999999997</v>
      </c>
      <c r="BT24" s="21">
        <v>0</v>
      </c>
      <c r="BU24" s="59">
        <f t="shared" si="6"/>
        <v>3937294.92</v>
      </c>
      <c r="BV24" s="24">
        <v>187145.78</v>
      </c>
      <c r="BW24" s="21">
        <f t="shared" si="7"/>
        <v>187145.78</v>
      </c>
      <c r="BX24" s="25">
        <v>0</v>
      </c>
      <c r="BY24" s="21">
        <v>0</v>
      </c>
      <c r="BZ24" s="21">
        <f t="shared" si="8"/>
        <v>0</v>
      </c>
      <c r="CA24" s="25"/>
    </row>
    <row r="25" spans="1:79" x14ac:dyDescent="0.25">
      <c r="A25" s="55">
        <v>15</v>
      </c>
      <c r="B25" s="56" t="s">
        <v>47</v>
      </c>
      <c r="C25" s="56" t="s">
        <v>170</v>
      </c>
      <c r="D25" s="57" t="s">
        <v>169</v>
      </c>
      <c r="E25" s="58"/>
      <c r="F25" s="57" t="s">
        <v>171</v>
      </c>
      <c r="G25" s="17" t="s">
        <v>49</v>
      </c>
      <c r="H25" s="19">
        <v>4.79</v>
      </c>
      <c r="I25" s="21">
        <v>211921.58</v>
      </c>
      <c r="J25" s="21">
        <v>0</v>
      </c>
      <c r="K25" s="21">
        <v>0</v>
      </c>
      <c r="L25" s="21">
        <v>0.5</v>
      </c>
      <c r="M25" s="21">
        <v>0</v>
      </c>
      <c r="N25" s="21">
        <f t="shared" si="0"/>
        <v>0.5</v>
      </c>
      <c r="O25" s="21">
        <v>0</v>
      </c>
      <c r="P25" s="21">
        <v>0</v>
      </c>
      <c r="Q25" s="21">
        <v>8</v>
      </c>
      <c r="R25" s="21">
        <v>0</v>
      </c>
      <c r="S25" s="21">
        <f t="shared" si="1"/>
        <v>8</v>
      </c>
      <c r="T25" s="21">
        <v>0</v>
      </c>
      <c r="U25" s="21">
        <v>0</v>
      </c>
      <c r="V25" s="21">
        <v>84768.62999999999</v>
      </c>
      <c r="W25" s="21">
        <v>0</v>
      </c>
      <c r="X25" s="21">
        <f t="shared" si="2"/>
        <v>84768.62999999999</v>
      </c>
      <c r="Y25" s="19">
        <v>25</v>
      </c>
      <c r="Z25" s="21">
        <v>21192.16</v>
      </c>
      <c r="AA25" s="19">
        <v>0</v>
      </c>
      <c r="AB25" s="21">
        <v>0</v>
      </c>
      <c r="AC25" s="21">
        <v>0</v>
      </c>
      <c r="AD25" s="19">
        <v>0</v>
      </c>
      <c r="AE25" s="21">
        <v>0</v>
      </c>
      <c r="AF25" s="21">
        <v>0</v>
      </c>
      <c r="AG25" s="19">
        <v>0</v>
      </c>
      <c r="AH25" s="21">
        <v>0</v>
      </c>
      <c r="AI25" s="19">
        <v>0</v>
      </c>
      <c r="AJ25" s="21">
        <v>0</v>
      </c>
      <c r="AK25" s="19">
        <v>0</v>
      </c>
      <c r="AL25" s="21">
        <v>0</v>
      </c>
      <c r="AM25" s="19">
        <v>0</v>
      </c>
      <c r="AN25" s="21">
        <v>0</v>
      </c>
      <c r="AO25" s="19">
        <v>35</v>
      </c>
      <c r="AP25" s="21">
        <v>37086.28</v>
      </c>
      <c r="AQ25" s="19">
        <v>0</v>
      </c>
      <c r="AR25" s="21">
        <v>0</v>
      </c>
      <c r="AS25" s="19">
        <v>0</v>
      </c>
      <c r="AT25" s="21">
        <v>0</v>
      </c>
      <c r="AU25" s="19">
        <v>0</v>
      </c>
      <c r="AV25" s="21">
        <v>0</v>
      </c>
      <c r="AW25" s="19">
        <v>10</v>
      </c>
      <c r="AX25" s="21">
        <v>43250</v>
      </c>
      <c r="AY25" s="19">
        <v>30</v>
      </c>
      <c r="AZ25" s="21">
        <v>31788.240000000002</v>
      </c>
      <c r="BA25" s="19">
        <v>0</v>
      </c>
      <c r="BB25" s="21">
        <v>0</v>
      </c>
      <c r="BC25" s="19">
        <v>0</v>
      </c>
      <c r="BD25" s="21">
        <v>0</v>
      </c>
      <c r="BE25" s="19">
        <v>0</v>
      </c>
      <c r="BF25" s="21">
        <v>0</v>
      </c>
      <c r="BG25" s="21">
        <v>0</v>
      </c>
      <c r="BH25" s="19">
        <v>10</v>
      </c>
      <c r="BI25" s="21">
        <v>10596.08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f t="shared" si="3"/>
        <v>0</v>
      </c>
      <c r="BQ25" s="21">
        <v>122720.60000000002</v>
      </c>
      <c r="BR25" s="21">
        <f t="shared" si="4"/>
        <v>228681.39</v>
      </c>
      <c r="BS25" s="21">
        <f t="shared" si="5"/>
        <v>228681.39</v>
      </c>
      <c r="BT25" s="21">
        <v>0</v>
      </c>
      <c r="BU25" s="59">
        <f t="shared" si="6"/>
        <v>2744176.68</v>
      </c>
      <c r="BV25" s="24">
        <v>105960.79</v>
      </c>
      <c r="BW25" s="21">
        <f t="shared" si="7"/>
        <v>105960.79</v>
      </c>
      <c r="BX25" s="25">
        <v>0</v>
      </c>
      <c r="BY25" s="21">
        <v>0</v>
      </c>
      <c r="BZ25" s="21">
        <f t="shared" si="8"/>
        <v>0</v>
      </c>
      <c r="CA25" s="25"/>
    </row>
    <row r="26" spans="1:79" x14ac:dyDescent="0.25">
      <c r="A26" s="55">
        <v>16</v>
      </c>
      <c r="B26" s="56" t="s">
        <v>50</v>
      </c>
      <c r="C26" s="56" t="s">
        <v>197</v>
      </c>
      <c r="D26" s="57" t="s">
        <v>169</v>
      </c>
      <c r="E26" s="58"/>
      <c r="F26" s="57" t="s">
        <v>171</v>
      </c>
      <c r="G26" s="17" t="s">
        <v>51</v>
      </c>
      <c r="H26" s="19">
        <v>5.2</v>
      </c>
      <c r="I26" s="21">
        <v>230061</v>
      </c>
      <c r="J26" s="21">
        <v>0</v>
      </c>
      <c r="K26" s="21">
        <v>0</v>
      </c>
      <c r="L26" s="21">
        <v>0.5</v>
      </c>
      <c r="M26" s="21">
        <v>0</v>
      </c>
      <c r="N26" s="21">
        <f t="shared" si="0"/>
        <v>0.5</v>
      </c>
      <c r="O26" s="21">
        <v>0</v>
      </c>
      <c r="P26" s="21">
        <v>0</v>
      </c>
      <c r="Q26" s="21">
        <v>8</v>
      </c>
      <c r="R26" s="21">
        <v>0</v>
      </c>
      <c r="S26" s="21">
        <f t="shared" si="1"/>
        <v>8</v>
      </c>
      <c r="T26" s="21">
        <v>0</v>
      </c>
      <c r="U26" s="21">
        <v>0</v>
      </c>
      <c r="V26" s="21">
        <v>92024.4</v>
      </c>
      <c r="W26" s="21">
        <v>0</v>
      </c>
      <c r="X26" s="21">
        <f t="shared" si="2"/>
        <v>92024.4</v>
      </c>
      <c r="Y26" s="19">
        <v>25</v>
      </c>
      <c r="Z26" s="21">
        <v>23006.1</v>
      </c>
      <c r="AA26" s="19">
        <v>0</v>
      </c>
      <c r="AB26" s="21">
        <v>0</v>
      </c>
      <c r="AC26" s="21">
        <v>0</v>
      </c>
      <c r="AD26" s="19">
        <v>50</v>
      </c>
      <c r="AE26" s="21">
        <v>2</v>
      </c>
      <c r="AF26" s="21">
        <v>1106.06</v>
      </c>
      <c r="AG26" s="19">
        <v>0</v>
      </c>
      <c r="AH26" s="21">
        <v>0</v>
      </c>
      <c r="AI26" s="19">
        <v>0</v>
      </c>
      <c r="AJ26" s="21">
        <v>0</v>
      </c>
      <c r="AK26" s="19">
        <v>0</v>
      </c>
      <c r="AL26" s="21">
        <v>0</v>
      </c>
      <c r="AM26" s="19">
        <v>0</v>
      </c>
      <c r="AN26" s="21">
        <v>0</v>
      </c>
      <c r="AO26" s="19">
        <v>35</v>
      </c>
      <c r="AP26" s="21">
        <v>40260.68</v>
      </c>
      <c r="AQ26" s="19">
        <v>0</v>
      </c>
      <c r="AR26" s="21">
        <v>0</v>
      </c>
      <c r="AS26" s="19">
        <v>0</v>
      </c>
      <c r="AT26" s="21">
        <v>0</v>
      </c>
      <c r="AU26" s="19">
        <v>0</v>
      </c>
      <c r="AV26" s="21">
        <v>0</v>
      </c>
      <c r="AW26" s="19">
        <v>0</v>
      </c>
      <c r="AX26" s="21">
        <v>0</v>
      </c>
      <c r="AY26" s="19">
        <v>30</v>
      </c>
      <c r="AZ26" s="21">
        <v>34509.15</v>
      </c>
      <c r="BA26" s="19">
        <v>0</v>
      </c>
      <c r="BB26" s="21">
        <v>0</v>
      </c>
      <c r="BC26" s="19">
        <v>0</v>
      </c>
      <c r="BD26" s="21">
        <v>0</v>
      </c>
      <c r="BE26" s="19">
        <v>0</v>
      </c>
      <c r="BF26" s="21">
        <v>0</v>
      </c>
      <c r="BG26" s="21">
        <v>0</v>
      </c>
      <c r="BH26" s="19">
        <v>10</v>
      </c>
      <c r="BI26" s="21">
        <v>11503.05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f t="shared" si="3"/>
        <v>0</v>
      </c>
      <c r="BQ26" s="21">
        <v>87378.94</v>
      </c>
      <c r="BR26" s="21">
        <f t="shared" si="4"/>
        <v>202409.44</v>
      </c>
      <c r="BS26" s="21">
        <f t="shared" si="5"/>
        <v>202409.44</v>
      </c>
      <c r="BT26" s="21">
        <v>0</v>
      </c>
      <c r="BU26" s="59">
        <f t="shared" si="6"/>
        <v>2428913.2800000003</v>
      </c>
      <c r="BV26" s="24">
        <v>115030.5</v>
      </c>
      <c r="BW26" s="21">
        <f t="shared" si="7"/>
        <v>115030.5</v>
      </c>
      <c r="BX26" s="25">
        <v>0</v>
      </c>
      <c r="BY26" s="21">
        <v>115030.5</v>
      </c>
      <c r="BZ26" s="21">
        <f t="shared" si="8"/>
        <v>115030.5</v>
      </c>
      <c r="CA26" s="25"/>
    </row>
    <row r="27" spans="1:79" x14ac:dyDescent="0.25">
      <c r="A27" s="55">
        <v>17</v>
      </c>
      <c r="B27" s="56" t="s">
        <v>198</v>
      </c>
      <c r="C27" s="56" t="s">
        <v>188</v>
      </c>
      <c r="D27" s="57" t="s">
        <v>169</v>
      </c>
      <c r="E27" s="58"/>
      <c r="F27" s="57" t="s">
        <v>171</v>
      </c>
      <c r="G27" s="17" t="s">
        <v>199</v>
      </c>
      <c r="H27" s="19">
        <v>4.95</v>
      </c>
      <c r="I27" s="21">
        <v>219000.38</v>
      </c>
      <c r="J27" s="21">
        <v>0</v>
      </c>
      <c r="K27" s="21">
        <v>0.125</v>
      </c>
      <c r="L27" s="21">
        <v>1.125</v>
      </c>
      <c r="M27" s="21">
        <v>0</v>
      </c>
      <c r="N27" s="21">
        <f t="shared" si="0"/>
        <v>1.25</v>
      </c>
      <c r="O27" s="21">
        <v>0</v>
      </c>
      <c r="P27" s="21">
        <v>2</v>
      </c>
      <c r="Q27" s="21">
        <v>18</v>
      </c>
      <c r="R27" s="21">
        <v>0</v>
      </c>
      <c r="S27" s="21">
        <f t="shared" si="1"/>
        <v>20</v>
      </c>
      <c r="T27" s="21">
        <v>0</v>
      </c>
      <c r="U27" s="21">
        <v>21900.04</v>
      </c>
      <c r="V27" s="21">
        <v>197100.34999999998</v>
      </c>
      <c r="W27" s="21">
        <v>0</v>
      </c>
      <c r="X27" s="21">
        <f t="shared" si="2"/>
        <v>219000.38999999998</v>
      </c>
      <c r="Y27" s="19">
        <v>25</v>
      </c>
      <c r="Z27" s="21">
        <v>54750.09</v>
      </c>
      <c r="AA27" s="19">
        <v>0</v>
      </c>
      <c r="AB27" s="21">
        <v>0</v>
      </c>
      <c r="AC27" s="21">
        <v>0</v>
      </c>
      <c r="AD27" s="19">
        <v>40</v>
      </c>
      <c r="AE27" s="21">
        <v>10</v>
      </c>
      <c r="AF27" s="21">
        <v>4424.26</v>
      </c>
      <c r="AG27" s="19">
        <v>60</v>
      </c>
      <c r="AH27" s="21">
        <v>10618.2</v>
      </c>
      <c r="AI27" s="19">
        <v>0</v>
      </c>
      <c r="AJ27" s="21">
        <v>0</v>
      </c>
      <c r="AK27" s="19">
        <v>0</v>
      </c>
      <c r="AL27" s="21">
        <v>0</v>
      </c>
      <c r="AM27" s="19">
        <v>0</v>
      </c>
      <c r="AN27" s="21">
        <v>0</v>
      </c>
      <c r="AO27" s="19">
        <v>35</v>
      </c>
      <c r="AP27" s="21">
        <v>95812.67</v>
      </c>
      <c r="AQ27" s="19">
        <v>0</v>
      </c>
      <c r="AR27" s="21">
        <v>0</v>
      </c>
      <c r="AS27" s="19">
        <v>0</v>
      </c>
      <c r="AT27" s="21">
        <v>0</v>
      </c>
      <c r="AU27" s="19">
        <v>0</v>
      </c>
      <c r="AV27" s="21">
        <v>0</v>
      </c>
      <c r="AW27" s="19">
        <v>0</v>
      </c>
      <c r="AX27" s="21">
        <v>0</v>
      </c>
      <c r="AY27" s="19">
        <v>30</v>
      </c>
      <c r="AZ27" s="21">
        <v>82125.14</v>
      </c>
      <c r="BA27" s="19">
        <v>0</v>
      </c>
      <c r="BB27" s="21">
        <v>0</v>
      </c>
      <c r="BC27" s="19">
        <v>0</v>
      </c>
      <c r="BD27" s="21">
        <v>0</v>
      </c>
      <c r="BE27" s="19">
        <v>0</v>
      </c>
      <c r="BF27" s="21">
        <v>0</v>
      </c>
      <c r="BG27" s="21">
        <v>0</v>
      </c>
      <c r="BH27" s="19">
        <v>10</v>
      </c>
      <c r="BI27" s="21">
        <v>27375.040000000001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f t="shared" si="3"/>
        <v>0</v>
      </c>
      <c r="BQ27" s="21">
        <v>220355.31</v>
      </c>
      <c r="BR27" s="21">
        <f t="shared" si="4"/>
        <v>494105.79</v>
      </c>
      <c r="BS27" s="21">
        <f t="shared" si="5"/>
        <v>494105.79</v>
      </c>
      <c r="BT27" s="21">
        <v>0</v>
      </c>
      <c r="BU27" s="59">
        <f t="shared" si="6"/>
        <v>5929269.4799999995</v>
      </c>
      <c r="BV27" s="24">
        <v>273750.48</v>
      </c>
      <c r="BW27" s="21">
        <f t="shared" si="7"/>
        <v>273750.48</v>
      </c>
      <c r="BX27" s="25">
        <v>0</v>
      </c>
      <c r="BY27" s="21">
        <v>0</v>
      </c>
      <c r="BZ27" s="21">
        <f t="shared" si="8"/>
        <v>0</v>
      </c>
      <c r="CA27" s="25"/>
    </row>
    <row r="28" spans="1:79" x14ac:dyDescent="0.25">
      <c r="A28" s="55">
        <v>18</v>
      </c>
      <c r="B28" s="56" t="s">
        <v>200</v>
      </c>
      <c r="C28" s="56" t="s">
        <v>192</v>
      </c>
      <c r="D28" s="57" t="s">
        <v>169</v>
      </c>
      <c r="E28" s="58"/>
      <c r="F28" s="57" t="s">
        <v>83</v>
      </c>
      <c r="G28" s="17" t="s">
        <v>199</v>
      </c>
      <c r="H28" s="19">
        <v>4.9000000000000004</v>
      </c>
      <c r="I28" s="21">
        <v>216788.25</v>
      </c>
      <c r="J28" s="21">
        <v>0</v>
      </c>
      <c r="K28" s="21">
        <v>0</v>
      </c>
      <c r="L28" s="21">
        <v>0.9375</v>
      </c>
      <c r="M28" s="21">
        <v>0.25</v>
      </c>
      <c r="N28" s="21">
        <f t="shared" si="0"/>
        <v>1.1875</v>
      </c>
      <c r="O28" s="21">
        <v>0</v>
      </c>
      <c r="P28" s="21">
        <v>0</v>
      </c>
      <c r="Q28" s="21">
        <v>15</v>
      </c>
      <c r="R28" s="21">
        <v>4</v>
      </c>
      <c r="S28" s="21">
        <f t="shared" si="1"/>
        <v>19</v>
      </c>
      <c r="T28" s="21">
        <v>0</v>
      </c>
      <c r="U28" s="21">
        <v>0</v>
      </c>
      <c r="V28" s="21">
        <v>162591.18</v>
      </c>
      <c r="W28" s="21">
        <v>43357.64</v>
      </c>
      <c r="X28" s="21">
        <f t="shared" si="2"/>
        <v>205948.82</v>
      </c>
      <c r="Y28" s="19">
        <v>25</v>
      </c>
      <c r="Z28" s="21">
        <v>51487.22</v>
      </c>
      <c r="AA28" s="19">
        <v>0</v>
      </c>
      <c r="AB28" s="21">
        <v>0</v>
      </c>
      <c r="AC28" s="21">
        <v>0</v>
      </c>
      <c r="AD28" s="19">
        <v>50</v>
      </c>
      <c r="AE28" s="21">
        <v>10.5</v>
      </c>
      <c r="AF28" s="21">
        <v>5806.82</v>
      </c>
      <c r="AG28" s="19">
        <v>60</v>
      </c>
      <c r="AH28" s="21">
        <v>10618.2</v>
      </c>
      <c r="AI28" s="19">
        <v>0</v>
      </c>
      <c r="AJ28" s="21">
        <v>0</v>
      </c>
      <c r="AK28" s="19">
        <v>0</v>
      </c>
      <c r="AL28" s="21">
        <v>0</v>
      </c>
      <c r="AM28" s="19">
        <v>0</v>
      </c>
      <c r="AN28" s="21">
        <v>0</v>
      </c>
      <c r="AO28" s="19">
        <v>0</v>
      </c>
      <c r="AP28" s="21">
        <v>0</v>
      </c>
      <c r="AQ28" s="19">
        <v>30</v>
      </c>
      <c r="AR28" s="21">
        <v>77230.820000000007</v>
      </c>
      <c r="AS28" s="19">
        <v>0</v>
      </c>
      <c r="AT28" s="21">
        <v>0</v>
      </c>
      <c r="AU28" s="19">
        <v>0</v>
      </c>
      <c r="AV28" s="21">
        <v>0</v>
      </c>
      <c r="AW28" s="19">
        <v>0</v>
      </c>
      <c r="AX28" s="21">
        <v>0</v>
      </c>
      <c r="AY28" s="19">
        <v>30</v>
      </c>
      <c r="AZ28" s="21">
        <v>77230.820000000007</v>
      </c>
      <c r="BA28" s="19">
        <v>0</v>
      </c>
      <c r="BB28" s="21">
        <v>0</v>
      </c>
      <c r="BC28" s="19">
        <v>0</v>
      </c>
      <c r="BD28" s="21">
        <v>0</v>
      </c>
      <c r="BE28" s="19">
        <v>0</v>
      </c>
      <c r="BF28" s="21">
        <v>0</v>
      </c>
      <c r="BG28" s="21">
        <v>0</v>
      </c>
      <c r="BH28" s="19">
        <v>10</v>
      </c>
      <c r="BI28" s="21">
        <v>25743.61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f t="shared" si="3"/>
        <v>0</v>
      </c>
      <c r="BQ28" s="21">
        <v>196630.27</v>
      </c>
      <c r="BR28" s="21">
        <f t="shared" si="4"/>
        <v>454066.31</v>
      </c>
      <c r="BS28" s="21">
        <f t="shared" si="5"/>
        <v>454066.31</v>
      </c>
      <c r="BT28" s="21">
        <v>0</v>
      </c>
      <c r="BU28" s="59">
        <f t="shared" si="6"/>
        <v>5448795.7199999997</v>
      </c>
      <c r="BV28" s="24">
        <v>216788.25</v>
      </c>
      <c r="BW28" s="21">
        <f t="shared" si="7"/>
        <v>216788.25</v>
      </c>
      <c r="BX28" s="25">
        <v>0</v>
      </c>
      <c r="BY28" s="21">
        <v>0</v>
      </c>
      <c r="BZ28" s="21">
        <f t="shared" si="8"/>
        <v>0</v>
      </c>
      <c r="CA28" s="25"/>
    </row>
    <row r="29" spans="1:79" x14ac:dyDescent="0.25">
      <c r="A29" s="55">
        <v>19</v>
      </c>
      <c r="B29" s="56" t="s">
        <v>201</v>
      </c>
      <c r="C29" s="56" t="s">
        <v>173</v>
      </c>
      <c r="D29" s="57" t="s">
        <v>169</v>
      </c>
      <c r="E29" s="58"/>
      <c r="F29" s="57" t="s">
        <v>171</v>
      </c>
      <c r="G29" s="17" t="s">
        <v>199</v>
      </c>
      <c r="H29" s="19">
        <v>4.95</v>
      </c>
      <c r="I29" s="21">
        <v>219000.38</v>
      </c>
      <c r="J29" s="21">
        <v>0</v>
      </c>
      <c r="K29" s="21">
        <v>1</v>
      </c>
      <c r="L29" s="21">
        <v>0</v>
      </c>
      <c r="M29" s="21">
        <v>0</v>
      </c>
      <c r="N29" s="21">
        <f t="shared" si="0"/>
        <v>1</v>
      </c>
      <c r="O29" s="21">
        <v>0</v>
      </c>
      <c r="P29" s="21">
        <v>16</v>
      </c>
      <c r="Q29" s="21">
        <v>0</v>
      </c>
      <c r="R29" s="21">
        <v>0</v>
      </c>
      <c r="S29" s="21">
        <f t="shared" si="1"/>
        <v>16</v>
      </c>
      <c r="T29" s="21">
        <v>0</v>
      </c>
      <c r="U29" s="21">
        <v>175200.3</v>
      </c>
      <c r="V29" s="21">
        <v>0</v>
      </c>
      <c r="W29" s="21">
        <v>0</v>
      </c>
      <c r="X29" s="21">
        <f t="shared" si="2"/>
        <v>175200.3</v>
      </c>
      <c r="Y29" s="19">
        <v>25</v>
      </c>
      <c r="Z29" s="21">
        <v>43800.08</v>
      </c>
      <c r="AA29" s="19">
        <v>0</v>
      </c>
      <c r="AB29" s="21">
        <v>0</v>
      </c>
      <c r="AC29" s="21">
        <v>0</v>
      </c>
      <c r="AD29" s="19">
        <v>40</v>
      </c>
      <c r="AE29" s="21">
        <v>10</v>
      </c>
      <c r="AF29" s="21">
        <v>4424.25</v>
      </c>
      <c r="AG29" s="19">
        <v>50</v>
      </c>
      <c r="AH29" s="21">
        <v>8848.5</v>
      </c>
      <c r="AI29" s="19">
        <v>0</v>
      </c>
      <c r="AJ29" s="21">
        <v>0</v>
      </c>
      <c r="AK29" s="19">
        <v>0</v>
      </c>
      <c r="AL29" s="21">
        <v>0</v>
      </c>
      <c r="AM29" s="19">
        <v>0</v>
      </c>
      <c r="AN29" s="21">
        <v>0</v>
      </c>
      <c r="AO29" s="19">
        <v>35</v>
      </c>
      <c r="AP29" s="21">
        <v>76650.13</v>
      </c>
      <c r="AQ29" s="19">
        <v>0</v>
      </c>
      <c r="AR29" s="21">
        <v>0</v>
      </c>
      <c r="AS29" s="19">
        <v>0</v>
      </c>
      <c r="AT29" s="21">
        <v>0</v>
      </c>
      <c r="AU29" s="19">
        <v>0</v>
      </c>
      <c r="AV29" s="21">
        <v>0</v>
      </c>
      <c r="AW29" s="19">
        <v>0</v>
      </c>
      <c r="AX29" s="21">
        <v>0</v>
      </c>
      <c r="AY29" s="19">
        <v>30</v>
      </c>
      <c r="AZ29" s="21">
        <v>65700.11</v>
      </c>
      <c r="BA29" s="19">
        <v>0</v>
      </c>
      <c r="BB29" s="21">
        <v>0</v>
      </c>
      <c r="BC29" s="19">
        <v>0</v>
      </c>
      <c r="BD29" s="21">
        <v>0</v>
      </c>
      <c r="BE29" s="19">
        <v>0</v>
      </c>
      <c r="BF29" s="21">
        <v>0</v>
      </c>
      <c r="BG29" s="21">
        <v>0</v>
      </c>
      <c r="BH29" s="19">
        <v>10</v>
      </c>
      <c r="BI29" s="21">
        <v>21900.04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f t="shared" si="3"/>
        <v>0</v>
      </c>
      <c r="BQ29" s="21">
        <v>177523.02999999997</v>
      </c>
      <c r="BR29" s="21">
        <f t="shared" si="4"/>
        <v>396523.41</v>
      </c>
      <c r="BS29" s="21">
        <f t="shared" si="5"/>
        <v>396523.41</v>
      </c>
      <c r="BT29" s="21">
        <v>0</v>
      </c>
      <c r="BU29" s="59">
        <f t="shared" si="6"/>
        <v>4758280.92</v>
      </c>
      <c r="BV29" s="24">
        <v>219000.38</v>
      </c>
      <c r="BW29" s="21">
        <f t="shared" si="7"/>
        <v>219000.38</v>
      </c>
      <c r="BX29" s="25">
        <v>0</v>
      </c>
      <c r="BY29" s="21">
        <v>0</v>
      </c>
      <c r="BZ29" s="21">
        <f t="shared" si="8"/>
        <v>0</v>
      </c>
      <c r="CA29" s="25"/>
    </row>
    <row r="30" spans="1:79" x14ac:dyDescent="0.25">
      <c r="A30" s="55">
        <v>20</v>
      </c>
      <c r="B30" s="56" t="s">
        <v>201</v>
      </c>
      <c r="C30" s="56" t="s">
        <v>184</v>
      </c>
      <c r="D30" s="57" t="s">
        <v>169</v>
      </c>
      <c r="E30" s="58"/>
      <c r="F30" s="57" t="s">
        <v>176</v>
      </c>
      <c r="G30" s="17" t="s">
        <v>199</v>
      </c>
      <c r="H30" s="19">
        <v>4.49</v>
      </c>
      <c r="I30" s="21">
        <v>198648.83</v>
      </c>
      <c r="J30" s="21">
        <v>0</v>
      </c>
      <c r="K30" s="21">
        <v>0</v>
      </c>
      <c r="L30" s="21">
        <v>0.375</v>
      </c>
      <c r="M30" s="21">
        <v>0</v>
      </c>
      <c r="N30" s="21">
        <f t="shared" si="0"/>
        <v>0.375</v>
      </c>
      <c r="O30" s="21">
        <v>0</v>
      </c>
      <c r="P30" s="21">
        <v>0</v>
      </c>
      <c r="Q30" s="21">
        <v>6</v>
      </c>
      <c r="R30" s="21">
        <v>0</v>
      </c>
      <c r="S30" s="21">
        <f t="shared" si="1"/>
        <v>6</v>
      </c>
      <c r="T30" s="21">
        <v>0</v>
      </c>
      <c r="U30" s="21">
        <v>0</v>
      </c>
      <c r="V30" s="21">
        <v>59594.649999999994</v>
      </c>
      <c r="W30" s="21">
        <v>0</v>
      </c>
      <c r="X30" s="21">
        <f t="shared" si="2"/>
        <v>59594.649999999994</v>
      </c>
      <c r="Y30" s="19">
        <v>25</v>
      </c>
      <c r="Z30" s="21">
        <v>14898.66</v>
      </c>
      <c r="AA30" s="19">
        <v>0</v>
      </c>
      <c r="AB30" s="21">
        <v>0</v>
      </c>
      <c r="AC30" s="21">
        <v>0</v>
      </c>
      <c r="AD30" s="19">
        <v>0</v>
      </c>
      <c r="AE30" s="21">
        <v>0</v>
      </c>
      <c r="AF30" s="21">
        <v>0</v>
      </c>
      <c r="AG30" s="19">
        <v>0</v>
      </c>
      <c r="AH30" s="21">
        <v>0</v>
      </c>
      <c r="AI30" s="19">
        <v>0</v>
      </c>
      <c r="AJ30" s="21">
        <v>0</v>
      </c>
      <c r="AK30" s="19">
        <v>0</v>
      </c>
      <c r="AL30" s="21">
        <v>0</v>
      </c>
      <c r="AM30" s="19">
        <v>0</v>
      </c>
      <c r="AN30" s="21">
        <v>0</v>
      </c>
      <c r="AO30" s="19">
        <v>0</v>
      </c>
      <c r="AP30" s="21">
        <v>0</v>
      </c>
      <c r="AQ30" s="19">
        <v>0</v>
      </c>
      <c r="AR30" s="21">
        <v>0</v>
      </c>
      <c r="AS30" s="19">
        <v>0</v>
      </c>
      <c r="AT30" s="21">
        <v>0</v>
      </c>
      <c r="AU30" s="19">
        <v>0</v>
      </c>
      <c r="AV30" s="21">
        <v>0</v>
      </c>
      <c r="AW30" s="19">
        <v>0</v>
      </c>
      <c r="AX30" s="21">
        <v>0</v>
      </c>
      <c r="AY30" s="19">
        <v>30</v>
      </c>
      <c r="AZ30" s="21">
        <v>22347.99</v>
      </c>
      <c r="BA30" s="19">
        <v>0</v>
      </c>
      <c r="BB30" s="21">
        <v>0</v>
      </c>
      <c r="BC30" s="19">
        <v>0</v>
      </c>
      <c r="BD30" s="21">
        <v>0</v>
      </c>
      <c r="BE30" s="19">
        <v>0</v>
      </c>
      <c r="BF30" s="21">
        <v>0</v>
      </c>
      <c r="BG30" s="21">
        <v>0</v>
      </c>
      <c r="BH30" s="19">
        <v>10</v>
      </c>
      <c r="BI30" s="21">
        <v>7449.33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f t="shared" si="3"/>
        <v>0</v>
      </c>
      <c r="BQ30" s="21">
        <v>29797.320000000007</v>
      </c>
      <c r="BR30" s="21">
        <f t="shared" si="4"/>
        <v>104290.63</v>
      </c>
      <c r="BS30" s="21">
        <f t="shared" si="5"/>
        <v>104290.63</v>
      </c>
      <c r="BT30" s="21">
        <v>0</v>
      </c>
      <c r="BU30" s="59">
        <f t="shared" si="6"/>
        <v>1251487.56</v>
      </c>
      <c r="BV30" s="24">
        <v>74493.31</v>
      </c>
      <c r="BW30" s="21">
        <f t="shared" si="7"/>
        <v>74493.31</v>
      </c>
      <c r="BX30" s="25">
        <v>0</v>
      </c>
      <c r="BY30" s="21">
        <v>0</v>
      </c>
      <c r="BZ30" s="21">
        <f t="shared" si="8"/>
        <v>0</v>
      </c>
      <c r="CA30" s="25"/>
    </row>
    <row r="31" spans="1:79" x14ac:dyDescent="0.25">
      <c r="A31" s="55">
        <v>21</v>
      </c>
      <c r="B31" s="56" t="s">
        <v>202</v>
      </c>
      <c r="C31" s="56" t="s">
        <v>188</v>
      </c>
      <c r="D31" s="57" t="s">
        <v>169</v>
      </c>
      <c r="E31" s="58"/>
      <c r="F31" s="57" t="s">
        <v>70</v>
      </c>
      <c r="G31" s="17" t="s">
        <v>95</v>
      </c>
      <c r="H31" s="19">
        <v>5.24</v>
      </c>
      <c r="I31" s="21">
        <v>231830.7</v>
      </c>
      <c r="J31" s="21">
        <v>0</v>
      </c>
      <c r="K31" s="21">
        <v>0</v>
      </c>
      <c r="L31" s="21">
        <v>0.5625</v>
      </c>
      <c r="M31" s="21">
        <v>0.75</v>
      </c>
      <c r="N31" s="21">
        <f t="shared" si="0"/>
        <v>1.3125</v>
      </c>
      <c r="O31" s="21">
        <v>0</v>
      </c>
      <c r="P31" s="21">
        <v>0</v>
      </c>
      <c r="Q31" s="21">
        <v>9</v>
      </c>
      <c r="R31" s="21">
        <v>12</v>
      </c>
      <c r="S31" s="21">
        <f t="shared" si="1"/>
        <v>21</v>
      </c>
      <c r="T31" s="21">
        <v>0</v>
      </c>
      <c r="U31" s="21">
        <v>0</v>
      </c>
      <c r="V31" s="21">
        <v>104323.81</v>
      </c>
      <c r="W31" s="21">
        <v>139098.43</v>
      </c>
      <c r="X31" s="21">
        <f t="shared" si="2"/>
        <v>243422.24</v>
      </c>
      <c r="Y31" s="19">
        <v>25</v>
      </c>
      <c r="Z31" s="21">
        <v>60855.56</v>
      </c>
      <c r="AA31" s="19">
        <v>0</v>
      </c>
      <c r="AB31" s="21">
        <v>0</v>
      </c>
      <c r="AC31" s="21">
        <v>0</v>
      </c>
      <c r="AD31" s="19">
        <v>40</v>
      </c>
      <c r="AE31" s="21">
        <v>10.5</v>
      </c>
      <c r="AF31" s="21">
        <v>4645.46</v>
      </c>
      <c r="AG31" s="19">
        <v>0</v>
      </c>
      <c r="AH31" s="21">
        <v>0</v>
      </c>
      <c r="AI31" s="19">
        <v>0</v>
      </c>
      <c r="AJ31" s="21">
        <v>0</v>
      </c>
      <c r="AK31" s="19">
        <v>0</v>
      </c>
      <c r="AL31" s="21">
        <v>0</v>
      </c>
      <c r="AM31" s="19">
        <v>40</v>
      </c>
      <c r="AN31" s="21">
        <v>121711.12</v>
      </c>
      <c r="AO31" s="19">
        <v>0</v>
      </c>
      <c r="AP31" s="21">
        <v>0</v>
      </c>
      <c r="AQ31" s="19">
        <v>0</v>
      </c>
      <c r="AR31" s="21">
        <v>0</v>
      </c>
      <c r="AS31" s="19">
        <v>0</v>
      </c>
      <c r="AT31" s="21">
        <v>0</v>
      </c>
      <c r="AU31" s="19">
        <v>0</v>
      </c>
      <c r="AV31" s="21">
        <v>0</v>
      </c>
      <c r="AW31" s="19">
        <v>0</v>
      </c>
      <c r="AX31" s="21">
        <v>0</v>
      </c>
      <c r="AY31" s="19">
        <v>30</v>
      </c>
      <c r="AZ31" s="21">
        <v>91283.34</v>
      </c>
      <c r="BA31" s="19">
        <v>0</v>
      </c>
      <c r="BB31" s="21">
        <v>0</v>
      </c>
      <c r="BC31" s="19">
        <v>0</v>
      </c>
      <c r="BD31" s="21">
        <v>0</v>
      </c>
      <c r="BE31" s="19">
        <v>0</v>
      </c>
      <c r="BF31" s="21">
        <v>0</v>
      </c>
      <c r="BG31" s="21">
        <v>0</v>
      </c>
      <c r="BH31" s="19">
        <v>10</v>
      </c>
      <c r="BI31" s="21">
        <v>30427.78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f t="shared" si="3"/>
        <v>0</v>
      </c>
      <c r="BQ31" s="21">
        <v>248067.69999999998</v>
      </c>
      <c r="BR31" s="21">
        <f t="shared" si="4"/>
        <v>552345.5</v>
      </c>
      <c r="BS31" s="21">
        <f t="shared" si="5"/>
        <v>552345.5</v>
      </c>
      <c r="BT31" s="21">
        <v>0</v>
      </c>
      <c r="BU31" s="59">
        <f t="shared" si="6"/>
        <v>6628146</v>
      </c>
      <c r="BV31" s="24">
        <v>304277.78999999998</v>
      </c>
      <c r="BW31" s="21">
        <f t="shared" si="7"/>
        <v>304277.78999999998</v>
      </c>
      <c r="BX31" s="25">
        <v>0</v>
      </c>
      <c r="BY31" s="21">
        <v>0</v>
      </c>
      <c r="BZ31" s="21">
        <f t="shared" si="8"/>
        <v>0</v>
      </c>
      <c r="CA31" s="25"/>
    </row>
    <row r="32" spans="1:79" x14ac:dyDescent="0.25">
      <c r="A32" s="55">
        <v>22</v>
      </c>
      <c r="B32" s="56" t="s">
        <v>203</v>
      </c>
      <c r="C32" s="56" t="s">
        <v>204</v>
      </c>
      <c r="D32" s="57" t="s">
        <v>169</v>
      </c>
      <c r="E32" s="58"/>
      <c r="F32" s="57" t="s">
        <v>171</v>
      </c>
      <c r="G32" s="17" t="s">
        <v>95</v>
      </c>
      <c r="H32" s="19">
        <v>5.03</v>
      </c>
      <c r="I32" s="21">
        <v>222539.78</v>
      </c>
      <c r="J32" s="21">
        <v>0</v>
      </c>
      <c r="K32" s="21">
        <v>0</v>
      </c>
      <c r="L32" s="21">
        <v>0.875</v>
      </c>
      <c r="M32" s="21">
        <v>0.5</v>
      </c>
      <c r="N32" s="21">
        <f t="shared" si="0"/>
        <v>1.375</v>
      </c>
      <c r="O32" s="21">
        <v>0</v>
      </c>
      <c r="P32" s="21">
        <v>0</v>
      </c>
      <c r="Q32" s="21">
        <v>14</v>
      </c>
      <c r="R32" s="21">
        <v>8</v>
      </c>
      <c r="S32" s="21">
        <f t="shared" si="1"/>
        <v>22</v>
      </c>
      <c r="T32" s="21">
        <v>0</v>
      </c>
      <c r="U32" s="21">
        <v>0</v>
      </c>
      <c r="V32" s="21">
        <v>155777.85</v>
      </c>
      <c r="W32" s="21">
        <v>89015.91</v>
      </c>
      <c r="X32" s="21">
        <f t="shared" si="2"/>
        <v>244793.76</v>
      </c>
      <c r="Y32" s="19">
        <v>25</v>
      </c>
      <c r="Z32" s="21">
        <v>61198.44</v>
      </c>
      <c r="AA32" s="19">
        <v>0</v>
      </c>
      <c r="AB32" s="21">
        <v>0</v>
      </c>
      <c r="AC32" s="21">
        <v>0</v>
      </c>
      <c r="AD32" s="19">
        <v>0</v>
      </c>
      <c r="AE32" s="21">
        <v>0</v>
      </c>
      <c r="AF32" s="21">
        <v>0</v>
      </c>
      <c r="AG32" s="19">
        <v>0</v>
      </c>
      <c r="AH32" s="21">
        <v>0</v>
      </c>
      <c r="AI32" s="19">
        <v>20</v>
      </c>
      <c r="AJ32" s="21">
        <v>3539.4</v>
      </c>
      <c r="AK32" s="19">
        <v>0</v>
      </c>
      <c r="AL32" s="21">
        <v>0</v>
      </c>
      <c r="AM32" s="19">
        <v>0</v>
      </c>
      <c r="AN32" s="21">
        <v>0</v>
      </c>
      <c r="AO32" s="19">
        <v>35</v>
      </c>
      <c r="AP32" s="21">
        <v>107097.27</v>
      </c>
      <c r="AQ32" s="19">
        <v>0</v>
      </c>
      <c r="AR32" s="21">
        <v>0</v>
      </c>
      <c r="AS32" s="19">
        <v>0</v>
      </c>
      <c r="AT32" s="21">
        <v>0</v>
      </c>
      <c r="AU32" s="19">
        <v>0</v>
      </c>
      <c r="AV32" s="21">
        <v>0</v>
      </c>
      <c r="AW32" s="19">
        <v>0</v>
      </c>
      <c r="AX32" s="21">
        <v>0</v>
      </c>
      <c r="AY32" s="19">
        <v>30</v>
      </c>
      <c r="AZ32" s="21">
        <v>91797.66</v>
      </c>
      <c r="BA32" s="19">
        <v>0</v>
      </c>
      <c r="BB32" s="21">
        <v>0</v>
      </c>
      <c r="BC32" s="19">
        <v>0</v>
      </c>
      <c r="BD32" s="21">
        <v>0</v>
      </c>
      <c r="BE32" s="19">
        <v>0</v>
      </c>
      <c r="BF32" s="21">
        <v>0</v>
      </c>
      <c r="BG32" s="21">
        <v>0</v>
      </c>
      <c r="BH32" s="19">
        <v>10</v>
      </c>
      <c r="BI32" s="21">
        <v>30599.22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f t="shared" si="3"/>
        <v>0</v>
      </c>
      <c r="BQ32" s="21">
        <v>233033.55</v>
      </c>
      <c r="BR32" s="21">
        <f t="shared" si="4"/>
        <v>539025.75</v>
      </c>
      <c r="BS32" s="21">
        <f t="shared" si="5"/>
        <v>539025.75</v>
      </c>
      <c r="BT32" s="21">
        <v>0</v>
      </c>
      <c r="BU32" s="59">
        <f t="shared" si="6"/>
        <v>6468309</v>
      </c>
      <c r="BV32" s="24">
        <v>305992.2</v>
      </c>
      <c r="BW32" s="21">
        <f t="shared" si="7"/>
        <v>305992.2</v>
      </c>
      <c r="BX32" s="25">
        <v>0</v>
      </c>
      <c r="BY32" s="21">
        <v>0</v>
      </c>
      <c r="BZ32" s="21">
        <f t="shared" si="8"/>
        <v>0</v>
      </c>
      <c r="CA32" s="25"/>
    </row>
    <row r="33" spans="1:79" x14ac:dyDescent="0.25">
      <c r="A33" s="55">
        <v>23</v>
      </c>
      <c r="B33" s="56" t="s">
        <v>56</v>
      </c>
      <c r="C33" s="56" t="s">
        <v>205</v>
      </c>
      <c r="D33" s="57" t="s">
        <v>169</v>
      </c>
      <c r="E33" s="58"/>
      <c r="F33" s="57" t="s">
        <v>70</v>
      </c>
      <c r="G33" s="17" t="s">
        <v>58</v>
      </c>
      <c r="H33" s="19">
        <v>5.41</v>
      </c>
      <c r="I33" s="21">
        <v>239351.93</v>
      </c>
      <c r="J33" s="21">
        <v>0</v>
      </c>
      <c r="K33" s="21">
        <v>0</v>
      </c>
      <c r="L33" s="21">
        <v>0</v>
      </c>
      <c r="M33" s="21">
        <v>0.5</v>
      </c>
      <c r="N33" s="21">
        <f t="shared" si="0"/>
        <v>0.5</v>
      </c>
      <c r="O33" s="21">
        <v>0</v>
      </c>
      <c r="P33" s="21">
        <v>0</v>
      </c>
      <c r="Q33" s="21">
        <v>0</v>
      </c>
      <c r="R33" s="21">
        <v>8</v>
      </c>
      <c r="S33" s="21">
        <f t="shared" si="1"/>
        <v>8</v>
      </c>
      <c r="T33" s="21">
        <v>0</v>
      </c>
      <c r="U33" s="21">
        <v>0</v>
      </c>
      <c r="V33" s="21">
        <v>0</v>
      </c>
      <c r="W33" s="21">
        <v>95740.77</v>
      </c>
      <c r="X33" s="21">
        <f t="shared" si="2"/>
        <v>95740.77</v>
      </c>
      <c r="Y33" s="19">
        <v>25</v>
      </c>
      <c r="Z33" s="21">
        <v>23935.200000000001</v>
      </c>
      <c r="AA33" s="19">
        <v>0</v>
      </c>
      <c r="AB33" s="21">
        <v>0</v>
      </c>
      <c r="AC33" s="21">
        <v>0</v>
      </c>
      <c r="AD33" s="19">
        <v>0</v>
      </c>
      <c r="AE33" s="21">
        <v>0</v>
      </c>
      <c r="AF33" s="21">
        <v>0</v>
      </c>
      <c r="AG33" s="19">
        <v>0</v>
      </c>
      <c r="AH33" s="21">
        <v>0</v>
      </c>
      <c r="AI33" s="19">
        <v>0</v>
      </c>
      <c r="AJ33" s="21">
        <v>0</v>
      </c>
      <c r="AK33" s="19">
        <v>0</v>
      </c>
      <c r="AL33" s="21">
        <v>0</v>
      </c>
      <c r="AM33" s="19">
        <v>40</v>
      </c>
      <c r="AN33" s="21">
        <v>47870.39</v>
      </c>
      <c r="AO33" s="19">
        <v>0</v>
      </c>
      <c r="AP33" s="21">
        <v>0</v>
      </c>
      <c r="AQ33" s="19">
        <v>0</v>
      </c>
      <c r="AR33" s="21">
        <v>0</v>
      </c>
      <c r="AS33" s="19">
        <v>0</v>
      </c>
      <c r="AT33" s="21">
        <v>0</v>
      </c>
      <c r="AU33" s="19">
        <v>0</v>
      </c>
      <c r="AV33" s="21">
        <v>0</v>
      </c>
      <c r="AW33" s="19">
        <v>10</v>
      </c>
      <c r="AX33" s="21">
        <v>43250</v>
      </c>
      <c r="AY33" s="19">
        <v>30</v>
      </c>
      <c r="AZ33" s="21">
        <v>35902.79</v>
      </c>
      <c r="BA33" s="19">
        <v>0</v>
      </c>
      <c r="BB33" s="21">
        <v>0</v>
      </c>
      <c r="BC33" s="19">
        <v>0</v>
      </c>
      <c r="BD33" s="21">
        <v>0</v>
      </c>
      <c r="BE33" s="19">
        <v>0</v>
      </c>
      <c r="BF33" s="21">
        <v>0</v>
      </c>
      <c r="BG33" s="21">
        <v>0</v>
      </c>
      <c r="BH33" s="19">
        <v>10</v>
      </c>
      <c r="BI33" s="21">
        <v>11967.6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f t="shared" si="3"/>
        <v>0</v>
      </c>
      <c r="BQ33" s="21">
        <v>138990.78</v>
      </c>
      <c r="BR33" s="21">
        <f t="shared" si="4"/>
        <v>258666.75</v>
      </c>
      <c r="BS33" s="21">
        <f t="shared" si="5"/>
        <v>258666.75</v>
      </c>
      <c r="BT33" s="21">
        <v>0</v>
      </c>
      <c r="BU33" s="59">
        <f t="shared" si="6"/>
        <v>3104001</v>
      </c>
      <c r="BV33" s="24">
        <v>119675.97</v>
      </c>
      <c r="BW33" s="21">
        <f t="shared" si="7"/>
        <v>119675.97</v>
      </c>
      <c r="BX33" s="25">
        <v>0</v>
      </c>
      <c r="BY33" s="21">
        <v>0</v>
      </c>
      <c r="BZ33" s="21">
        <f t="shared" si="8"/>
        <v>0</v>
      </c>
      <c r="CA33" s="25"/>
    </row>
    <row r="34" spans="1:79" x14ac:dyDescent="0.25">
      <c r="A34" s="55">
        <v>24</v>
      </c>
      <c r="B34" s="56" t="s">
        <v>206</v>
      </c>
      <c r="C34" s="56" t="s">
        <v>197</v>
      </c>
      <c r="D34" s="57" t="s">
        <v>169</v>
      </c>
      <c r="E34" s="58"/>
      <c r="F34" s="57" t="s">
        <v>70</v>
      </c>
      <c r="G34" s="17" t="s">
        <v>207</v>
      </c>
      <c r="H34" s="19">
        <v>5.41</v>
      </c>
      <c r="I34" s="21">
        <v>239351.93</v>
      </c>
      <c r="J34" s="21">
        <v>0</v>
      </c>
      <c r="K34" s="21">
        <v>0</v>
      </c>
      <c r="L34" s="21">
        <v>0.125</v>
      </c>
      <c r="M34" s="21">
        <v>1.0625</v>
      </c>
      <c r="N34" s="21">
        <f t="shared" si="0"/>
        <v>1.1875</v>
      </c>
      <c r="O34" s="21">
        <v>0</v>
      </c>
      <c r="P34" s="21">
        <v>0</v>
      </c>
      <c r="Q34" s="21">
        <v>2</v>
      </c>
      <c r="R34" s="21">
        <v>17</v>
      </c>
      <c r="S34" s="21">
        <f t="shared" si="1"/>
        <v>19</v>
      </c>
      <c r="T34" s="21">
        <v>0</v>
      </c>
      <c r="U34" s="21">
        <v>0</v>
      </c>
      <c r="V34" s="21">
        <v>23935.190000000002</v>
      </c>
      <c r="W34" s="21">
        <v>203449.15</v>
      </c>
      <c r="X34" s="21">
        <f t="shared" si="2"/>
        <v>227384.34</v>
      </c>
      <c r="Y34" s="19">
        <v>25</v>
      </c>
      <c r="Z34" s="21">
        <v>56846.080000000002</v>
      </c>
      <c r="AA34" s="19">
        <v>0</v>
      </c>
      <c r="AB34" s="21">
        <v>0</v>
      </c>
      <c r="AC34" s="21">
        <v>0</v>
      </c>
      <c r="AD34" s="19">
        <v>50</v>
      </c>
      <c r="AE34" s="21">
        <v>8</v>
      </c>
      <c r="AF34" s="21">
        <v>4424.25</v>
      </c>
      <c r="AG34" s="19">
        <v>0</v>
      </c>
      <c r="AH34" s="21">
        <v>0</v>
      </c>
      <c r="AI34" s="19">
        <v>0</v>
      </c>
      <c r="AJ34" s="21">
        <v>0</v>
      </c>
      <c r="AK34" s="19">
        <v>0</v>
      </c>
      <c r="AL34" s="21">
        <v>0</v>
      </c>
      <c r="AM34" s="19">
        <v>40</v>
      </c>
      <c r="AN34" s="21">
        <v>113692.17</v>
      </c>
      <c r="AO34" s="19">
        <v>0</v>
      </c>
      <c r="AP34" s="21">
        <v>0</v>
      </c>
      <c r="AQ34" s="19">
        <v>0</v>
      </c>
      <c r="AR34" s="21">
        <v>0</v>
      </c>
      <c r="AS34" s="19">
        <v>0</v>
      </c>
      <c r="AT34" s="21">
        <v>0</v>
      </c>
      <c r="AU34" s="19">
        <v>0</v>
      </c>
      <c r="AV34" s="21">
        <v>0</v>
      </c>
      <c r="AW34" s="19">
        <v>0</v>
      </c>
      <c r="AX34" s="21">
        <v>0</v>
      </c>
      <c r="AY34" s="19">
        <v>30</v>
      </c>
      <c r="AZ34" s="21">
        <v>85269.13</v>
      </c>
      <c r="BA34" s="19">
        <v>0</v>
      </c>
      <c r="BB34" s="21">
        <v>0</v>
      </c>
      <c r="BC34" s="19">
        <v>0</v>
      </c>
      <c r="BD34" s="21">
        <v>0</v>
      </c>
      <c r="BE34" s="19">
        <v>0</v>
      </c>
      <c r="BF34" s="21">
        <v>0</v>
      </c>
      <c r="BG34" s="21">
        <v>0</v>
      </c>
      <c r="BH34" s="19">
        <v>10</v>
      </c>
      <c r="BI34" s="21">
        <v>28423.040000000001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f t="shared" si="3"/>
        <v>0</v>
      </c>
      <c r="BQ34" s="21">
        <v>231808.59000000003</v>
      </c>
      <c r="BR34" s="21">
        <f t="shared" si="4"/>
        <v>516039.01</v>
      </c>
      <c r="BS34" s="21">
        <f t="shared" si="5"/>
        <v>516039.01</v>
      </c>
      <c r="BT34" s="21">
        <v>0</v>
      </c>
      <c r="BU34" s="59">
        <f t="shared" si="6"/>
        <v>6192468.1200000001</v>
      </c>
      <c r="BV34" s="24">
        <v>284230.42</v>
      </c>
      <c r="BW34" s="21">
        <f t="shared" si="7"/>
        <v>284230.42</v>
      </c>
      <c r="BX34" s="25">
        <v>0</v>
      </c>
      <c r="BY34" s="21">
        <v>284230.42</v>
      </c>
      <c r="BZ34" s="21">
        <f t="shared" si="8"/>
        <v>284230.42</v>
      </c>
      <c r="CA34" s="25"/>
    </row>
    <row r="35" spans="1:79" x14ac:dyDescent="0.25">
      <c r="A35" s="55">
        <v>25</v>
      </c>
      <c r="B35" s="56" t="s">
        <v>59</v>
      </c>
      <c r="C35" s="56" t="s">
        <v>173</v>
      </c>
      <c r="D35" s="57" t="s">
        <v>169</v>
      </c>
      <c r="E35" s="58"/>
      <c r="F35" s="57" t="s">
        <v>171</v>
      </c>
      <c r="G35" s="17" t="s">
        <v>60</v>
      </c>
      <c r="H35" s="19">
        <v>4.95</v>
      </c>
      <c r="I35" s="21">
        <v>219000.38</v>
      </c>
      <c r="J35" s="21">
        <v>0</v>
      </c>
      <c r="K35" s="21">
        <v>1</v>
      </c>
      <c r="L35" s="21">
        <v>0</v>
      </c>
      <c r="M35" s="21">
        <v>0</v>
      </c>
      <c r="N35" s="21">
        <f t="shared" si="0"/>
        <v>1</v>
      </c>
      <c r="O35" s="21">
        <v>0</v>
      </c>
      <c r="P35" s="21">
        <v>16</v>
      </c>
      <c r="Q35" s="21">
        <v>0</v>
      </c>
      <c r="R35" s="21">
        <v>0</v>
      </c>
      <c r="S35" s="21">
        <f t="shared" si="1"/>
        <v>16</v>
      </c>
      <c r="T35" s="21">
        <v>0</v>
      </c>
      <c r="U35" s="21">
        <v>175200.3</v>
      </c>
      <c r="V35" s="21">
        <v>0</v>
      </c>
      <c r="W35" s="21">
        <v>0</v>
      </c>
      <c r="X35" s="21">
        <f t="shared" si="2"/>
        <v>175200.3</v>
      </c>
      <c r="Y35" s="19">
        <v>25</v>
      </c>
      <c r="Z35" s="21">
        <v>43800.08</v>
      </c>
      <c r="AA35" s="19">
        <v>0</v>
      </c>
      <c r="AB35" s="21">
        <v>0</v>
      </c>
      <c r="AC35" s="21">
        <v>0</v>
      </c>
      <c r="AD35" s="19">
        <v>40</v>
      </c>
      <c r="AE35" s="21">
        <v>9</v>
      </c>
      <c r="AF35" s="21">
        <v>3981.83</v>
      </c>
      <c r="AG35" s="19">
        <v>50</v>
      </c>
      <c r="AH35" s="21">
        <v>8848.5</v>
      </c>
      <c r="AI35" s="19">
        <v>0</v>
      </c>
      <c r="AJ35" s="21">
        <v>0</v>
      </c>
      <c r="AK35" s="19">
        <v>0</v>
      </c>
      <c r="AL35" s="21">
        <v>0</v>
      </c>
      <c r="AM35" s="19">
        <v>0</v>
      </c>
      <c r="AN35" s="21">
        <v>0</v>
      </c>
      <c r="AO35" s="19">
        <v>35</v>
      </c>
      <c r="AP35" s="21">
        <v>76650.13</v>
      </c>
      <c r="AQ35" s="19">
        <v>0</v>
      </c>
      <c r="AR35" s="21">
        <v>0</v>
      </c>
      <c r="AS35" s="19">
        <v>0</v>
      </c>
      <c r="AT35" s="21">
        <v>0</v>
      </c>
      <c r="AU35" s="19">
        <v>0</v>
      </c>
      <c r="AV35" s="21">
        <v>0</v>
      </c>
      <c r="AW35" s="19">
        <v>0</v>
      </c>
      <c r="AX35" s="21">
        <v>0</v>
      </c>
      <c r="AY35" s="19">
        <v>30</v>
      </c>
      <c r="AZ35" s="21">
        <v>65700.11</v>
      </c>
      <c r="BA35" s="19">
        <v>0</v>
      </c>
      <c r="BB35" s="21">
        <v>0</v>
      </c>
      <c r="BC35" s="19">
        <v>0</v>
      </c>
      <c r="BD35" s="21">
        <v>0</v>
      </c>
      <c r="BE35" s="19">
        <v>0</v>
      </c>
      <c r="BF35" s="21">
        <v>0</v>
      </c>
      <c r="BG35" s="21">
        <v>0</v>
      </c>
      <c r="BH35" s="19">
        <v>10</v>
      </c>
      <c r="BI35" s="21">
        <v>21900.04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f t="shared" si="3"/>
        <v>0</v>
      </c>
      <c r="BQ35" s="21">
        <v>177080.61</v>
      </c>
      <c r="BR35" s="21">
        <f t="shared" si="4"/>
        <v>396080.99</v>
      </c>
      <c r="BS35" s="21">
        <f t="shared" si="5"/>
        <v>396080.99</v>
      </c>
      <c r="BT35" s="21">
        <v>0</v>
      </c>
      <c r="BU35" s="59">
        <f t="shared" si="6"/>
        <v>4752971.88</v>
      </c>
      <c r="BV35" s="24">
        <v>219000.38</v>
      </c>
      <c r="BW35" s="21">
        <f t="shared" si="7"/>
        <v>219000.38</v>
      </c>
      <c r="BX35" s="25">
        <v>0</v>
      </c>
      <c r="BY35" s="21">
        <v>0</v>
      </c>
      <c r="BZ35" s="21">
        <f t="shared" si="8"/>
        <v>0</v>
      </c>
      <c r="CA35" s="25"/>
    </row>
    <row r="36" spans="1:79" x14ac:dyDescent="0.25">
      <c r="A36" s="55">
        <v>26</v>
      </c>
      <c r="B36" s="56" t="s">
        <v>208</v>
      </c>
      <c r="C36" s="56" t="s">
        <v>209</v>
      </c>
      <c r="D36" s="57" t="s">
        <v>169</v>
      </c>
      <c r="E36" s="58"/>
      <c r="F36" s="57" t="s">
        <v>83</v>
      </c>
      <c r="G36" s="17" t="s">
        <v>76</v>
      </c>
      <c r="H36" s="19">
        <v>4.66</v>
      </c>
      <c r="I36" s="21">
        <v>206170.05</v>
      </c>
      <c r="J36" s="21">
        <v>0</v>
      </c>
      <c r="K36" s="21">
        <v>0</v>
      </c>
      <c r="L36" s="21">
        <v>0.9375</v>
      </c>
      <c r="M36" s="21">
        <v>6.25E-2</v>
      </c>
      <c r="N36" s="21">
        <f t="shared" si="0"/>
        <v>1</v>
      </c>
      <c r="O36" s="21">
        <v>0</v>
      </c>
      <c r="P36" s="21">
        <v>0</v>
      </c>
      <c r="Q36" s="21">
        <v>15</v>
      </c>
      <c r="R36" s="21">
        <v>1</v>
      </c>
      <c r="S36" s="21">
        <f t="shared" si="1"/>
        <v>16</v>
      </c>
      <c r="T36" s="21">
        <v>0</v>
      </c>
      <c r="U36" s="21">
        <v>0</v>
      </c>
      <c r="V36" s="21">
        <v>154627.54</v>
      </c>
      <c r="W36" s="21">
        <v>10308.509999999998</v>
      </c>
      <c r="X36" s="21">
        <f t="shared" si="2"/>
        <v>164936.05000000002</v>
      </c>
      <c r="Y36" s="19">
        <v>25</v>
      </c>
      <c r="Z36" s="21">
        <v>41234</v>
      </c>
      <c r="AA36" s="19">
        <v>0</v>
      </c>
      <c r="AB36" s="21">
        <v>0</v>
      </c>
      <c r="AC36" s="21">
        <v>0</v>
      </c>
      <c r="AD36" s="19">
        <v>0</v>
      </c>
      <c r="AE36" s="21">
        <v>0</v>
      </c>
      <c r="AF36" s="21">
        <v>0</v>
      </c>
      <c r="AG36" s="19">
        <v>0</v>
      </c>
      <c r="AH36" s="21">
        <v>0</v>
      </c>
      <c r="AI36" s="19">
        <v>0</v>
      </c>
      <c r="AJ36" s="21">
        <v>0</v>
      </c>
      <c r="AK36" s="19">
        <v>0</v>
      </c>
      <c r="AL36" s="21">
        <v>0</v>
      </c>
      <c r="AM36" s="19">
        <v>0</v>
      </c>
      <c r="AN36" s="21">
        <v>0</v>
      </c>
      <c r="AO36" s="19">
        <v>0</v>
      </c>
      <c r="AP36" s="21">
        <v>0</v>
      </c>
      <c r="AQ36" s="19">
        <v>30</v>
      </c>
      <c r="AR36" s="21">
        <v>61851.02</v>
      </c>
      <c r="AS36" s="19">
        <v>0</v>
      </c>
      <c r="AT36" s="21">
        <v>0</v>
      </c>
      <c r="AU36" s="19">
        <v>0</v>
      </c>
      <c r="AV36" s="21">
        <v>0</v>
      </c>
      <c r="AW36" s="19">
        <v>0</v>
      </c>
      <c r="AX36" s="21">
        <v>0</v>
      </c>
      <c r="AY36" s="19">
        <v>30</v>
      </c>
      <c r="AZ36" s="21">
        <v>61851.02</v>
      </c>
      <c r="BA36" s="19">
        <v>0</v>
      </c>
      <c r="BB36" s="21">
        <v>0</v>
      </c>
      <c r="BC36" s="19">
        <v>0</v>
      </c>
      <c r="BD36" s="21">
        <v>0</v>
      </c>
      <c r="BE36" s="19">
        <v>0</v>
      </c>
      <c r="BF36" s="21">
        <v>0</v>
      </c>
      <c r="BG36" s="21">
        <v>0</v>
      </c>
      <c r="BH36" s="19">
        <v>10</v>
      </c>
      <c r="BI36" s="21">
        <v>20617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f t="shared" si="3"/>
        <v>0</v>
      </c>
      <c r="BQ36" s="21">
        <v>144319.04000000001</v>
      </c>
      <c r="BR36" s="21">
        <f t="shared" si="4"/>
        <v>350489.09</v>
      </c>
      <c r="BS36" s="21">
        <f t="shared" si="5"/>
        <v>350489.09</v>
      </c>
      <c r="BT36" s="21">
        <v>0</v>
      </c>
      <c r="BU36" s="59">
        <f t="shared" si="6"/>
        <v>4205869.08</v>
      </c>
      <c r="BV36" s="24">
        <v>206170.05</v>
      </c>
      <c r="BW36" s="21">
        <f t="shared" si="7"/>
        <v>206170.05</v>
      </c>
      <c r="BX36" s="25">
        <v>0</v>
      </c>
      <c r="BY36" s="21">
        <v>0</v>
      </c>
      <c r="BZ36" s="21">
        <f t="shared" si="8"/>
        <v>0</v>
      </c>
      <c r="CA36" s="25"/>
    </row>
    <row r="37" spans="1:79" x14ac:dyDescent="0.25">
      <c r="A37" s="55">
        <v>27</v>
      </c>
      <c r="B37" s="56" t="s">
        <v>80</v>
      </c>
      <c r="C37" s="56" t="s">
        <v>210</v>
      </c>
      <c r="D37" s="57" t="s">
        <v>169</v>
      </c>
      <c r="E37" s="58"/>
      <c r="F37" s="57" t="s">
        <v>83</v>
      </c>
      <c r="G37" s="17" t="s">
        <v>82</v>
      </c>
      <c r="H37" s="19">
        <v>5.08</v>
      </c>
      <c r="I37" s="21">
        <v>224751.9</v>
      </c>
      <c r="J37" s="21">
        <v>0</v>
      </c>
      <c r="K37" s="21">
        <v>0</v>
      </c>
      <c r="L37" s="21">
        <v>0.4375</v>
      </c>
      <c r="M37" s="21">
        <v>0</v>
      </c>
      <c r="N37" s="21">
        <f t="shared" si="0"/>
        <v>0.4375</v>
      </c>
      <c r="O37" s="21">
        <v>0</v>
      </c>
      <c r="P37" s="21">
        <v>0</v>
      </c>
      <c r="Q37" s="21">
        <v>7</v>
      </c>
      <c r="R37" s="21">
        <v>0</v>
      </c>
      <c r="S37" s="21">
        <f t="shared" si="1"/>
        <v>7</v>
      </c>
      <c r="T37" s="21">
        <v>0</v>
      </c>
      <c r="U37" s="21">
        <v>0</v>
      </c>
      <c r="V37" s="21">
        <v>78663.16</v>
      </c>
      <c r="W37" s="21">
        <v>0</v>
      </c>
      <c r="X37" s="21">
        <f t="shared" si="2"/>
        <v>78663.16</v>
      </c>
      <c r="Y37" s="19">
        <v>25</v>
      </c>
      <c r="Z37" s="21">
        <v>19665.8</v>
      </c>
      <c r="AA37" s="19">
        <v>0</v>
      </c>
      <c r="AB37" s="21">
        <v>0</v>
      </c>
      <c r="AC37" s="21">
        <v>0</v>
      </c>
      <c r="AD37" s="19">
        <v>0</v>
      </c>
      <c r="AE37" s="21">
        <v>0</v>
      </c>
      <c r="AF37" s="21">
        <v>0</v>
      </c>
      <c r="AG37" s="19">
        <v>60</v>
      </c>
      <c r="AH37" s="21">
        <v>10618.2</v>
      </c>
      <c r="AI37" s="19">
        <v>0</v>
      </c>
      <c r="AJ37" s="21">
        <v>0</v>
      </c>
      <c r="AK37" s="19">
        <v>0</v>
      </c>
      <c r="AL37" s="21">
        <v>0</v>
      </c>
      <c r="AM37" s="19">
        <v>0</v>
      </c>
      <c r="AN37" s="21">
        <v>0</v>
      </c>
      <c r="AO37" s="19">
        <v>0</v>
      </c>
      <c r="AP37" s="21">
        <v>0</v>
      </c>
      <c r="AQ37" s="19">
        <v>30</v>
      </c>
      <c r="AR37" s="21">
        <v>29498.69</v>
      </c>
      <c r="AS37" s="19">
        <v>0</v>
      </c>
      <c r="AT37" s="21">
        <v>0</v>
      </c>
      <c r="AU37" s="19">
        <v>0</v>
      </c>
      <c r="AV37" s="21">
        <v>0</v>
      </c>
      <c r="AW37" s="19">
        <v>0</v>
      </c>
      <c r="AX37" s="21">
        <v>0</v>
      </c>
      <c r="AY37" s="19">
        <v>30</v>
      </c>
      <c r="AZ37" s="21">
        <v>29498.69</v>
      </c>
      <c r="BA37" s="19">
        <v>0</v>
      </c>
      <c r="BB37" s="21">
        <v>0</v>
      </c>
      <c r="BC37" s="19">
        <v>0</v>
      </c>
      <c r="BD37" s="21">
        <v>0</v>
      </c>
      <c r="BE37" s="19">
        <v>0</v>
      </c>
      <c r="BF37" s="21">
        <v>0</v>
      </c>
      <c r="BG37" s="21">
        <v>0</v>
      </c>
      <c r="BH37" s="19">
        <v>10</v>
      </c>
      <c r="BI37" s="21">
        <v>9832.9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f t="shared" si="3"/>
        <v>0</v>
      </c>
      <c r="BQ37" s="21">
        <v>79448.479999999996</v>
      </c>
      <c r="BR37" s="21">
        <f t="shared" si="4"/>
        <v>177777.44</v>
      </c>
      <c r="BS37" s="21">
        <f t="shared" si="5"/>
        <v>177777.44</v>
      </c>
      <c r="BT37" s="21">
        <v>0</v>
      </c>
      <c r="BU37" s="59">
        <f t="shared" si="6"/>
        <v>2133329.2800000003</v>
      </c>
      <c r="BV37" s="24">
        <v>98328.960000000006</v>
      </c>
      <c r="BW37" s="21">
        <f t="shared" si="7"/>
        <v>98328.960000000006</v>
      </c>
      <c r="BX37" s="25">
        <v>0</v>
      </c>
      <c r="BY37" s="21">
        <v>0</v>
      </c>
      <c r="BZ37" s="21">
        <f t="shared" si="8"/>
        <v>0</v>
      </c>
      <c r="CA37" s="25"/>
    </row>
    <row r="38" spans="1:79" x14ac:dyDescent="0.25">
      <c r="A38" s="55">
        <v>28</v>
      </c>
      <c r="B38" s="56" t="s">
        <v>84</v>
      </c>
      <c r="C38" s="56" t="s">
        <v>184</v>
      </c>
      <c r="D38" s="57" t="s">
        <v>169</v>
      </c>
      <c r="E38" s="58"/>
      <c r="F38" s="57" t="s">
        <v>83</v>
      </c>
      <c r="G38" s="17" t="s">
        <v>82</v>
      </c>
      <c r="H38" s="19">
        <v>5.08</v>
      </c>
      <c r="I38" s="21">
        <v>224751.9</v>
      </c>
      <c r="J38" s="21">
        <v>0</v>
      </c>
      <c r="K38" s="21">
        <v>0</v>
      </c>
      <c r="L38" s="21">
        <v>0.5</v>
      </c>
      <c r="M38" s="21">
        <v>0.5</v>
      </c>
      <c r="N38" s="21">
        <f t="shared" si="0"/>
        <v>1</v>
      </c>
      <c r="O38" s="21">
        <v>0</v>
      </c>
      <c r="P38" s="21">
        <v>0</v>
      </c>
      <c r="Q38" s="21">
        <v>8</v>
      </c>
      <c r="R38" s="21">
        <v>8</v>
      </c>
      <c r="S38" s="21">
        <f t="shared" si="1"/>
        <v>16</v>
      </c>
      <c r="T38" s="21">
        <v>0</v>
      </c>
      <c r="U38" s="21">
        <v>0</v>
      </c>
      <c r="V38" s="21">
        <v>89900.76</v>
      </c>
      <c r="W38" s="21">
        <v>89900.76</v>
      </c>
      <c r="X38" s="21">
        <f t="shared" si="2"/>
        <v>179801.52</v>
      </c>
      <c r="Y38" s="19">
        <v>25</v>
      </c>
      <c r="Z38" s="21">
        <v>44950.38</v>
      </c>
      <c r="AA38" s="19">
        <v>0</v>
      </c>
      <c r="AB38" s="21">
        <v>0</v>
      </c>
      <c r="AC38" s="21">
        <v>0</v>
      </c>
      <c r="AD38" s="19">
        <v>0</v>
      </c>
      <c r="AE38" s="21">
        <v>0</v>
      </c>
      <c r="AF38" s="21">
        <v>0</v>
      </c>
      <c r="AG38" s="19">
        <v>60</v>
      </c>
      <c r="AH38" s="21">
        <v>10618.2</v>
      </c>
      <c r="AI38" s="19">
        <v>20</v>
      </c>
      <c r="AJ38" s="21">
        <v>3539.4</v>
      </c>
      <c r="AK38" s="19">
        <v>0</v>
      </c>
      <c r="AL38" s="21">
        <v>0</v>
      </c>
      <c r="AM38" s="19">
        <v>0</v>
      </c>
      <c r="AN38" s="21">
        <v>0</v>
      </c>
      <c r="AO38" s="19">
        <v>0</v>
      </c>
      <c r="AP38" s="21">
        <v>0</v>
      </c>
      <c r="AQ38" s="19">
        <v>30</v>
      </c>
      <c r="AR38" s="21">
        <v>134851.15</v>
      </c>
      <c r="AS38" s="19">
        <v>0</v>
      </c>
      <c r="AT38" s="21">
        <v>0</v>
      </c>
      <c r="AU38" s="19">
        <v>0</v>
      </c>
      <c r="AV38" s="21">
        <v>0</v>
      </c>
      <c r="AW38" s="19">
        <v>0</v>
      </c>
      <c r="AX38" s="21">
        <v>0</v>
      </c>
      <c r="AY38" s="19">
        <v>30</v>
      </c>
      <c r="AZ38" s="21">
        <v>67425.58</v>
      </c>
      <c r="BA38" s="19">
        <v>0</v>
      </c>
      <c r="BB38" s="21">
        <v>0</v>
      </c>
      <c r="BC38" s="19">
        <v>0</v>
      </c>
      <c r="BD38" s="21">
        <v>0</v>
      </c>
      <c r="BE38" s="19">
        <v>0</v>
      </c>
      <c r="BF38" s="21">
        <v>0</v>
      </c>
      <c r="BG38" s="21">
        <v>0</v>
      </c>
      <c r="BH38" s="19">
        <v>10</v>
      </c>
      <c r="BI38" s="21">
        <v>22475.200000000001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f t="shared" si="3"/>
        <v>0</v>
      </c>
      <c r="BQ38" s="21">
        <v>238909.52999999997</v>
      </c>
      <c r="BR38" s="21">
        <f t="shared" si="4"/>
        <v>463661.42999999993</v>
      </c>
      <c r="BS38" s="21">
        <f t="shared" si="5"/>
        <v>463661.42999999993</v>
      </c>
      <c r="BT38" s="21">
        <v>0</v>
      </c>
      <c r="BU38" s="59">
        <f t="shared" si="6"/>
        <v>5563937.1599999992</v>
      </c>
      <c r="BV38" s="24">
        <v>224751.9</v>
      </c>
      <c r="BW38" s="21">
        <f t="shared" si="7"/>
        <v>224751.9</v>
      </c>
      <c r="BX38" s="25">
        <v>0</v>
      </c>
      <c r="BY38" s="21">
        <v>0</v>
      </c>
      <c r="BZ38" s="21">
        <f t="shared" si="8"/>
        <v>0</v>
      </c>
      <c r="CA38" s="25"/>
    </row>
    <row r="39" spans="1:79" x14ac:dyDescent="0.25">
      <c r="A39" s="55">
        <v>29</v>
      </c>
      <c r="B39" s="56" t="s">
        <v>211</v>
      </c>
      <c r="C39" s="56" t="s">
        <v>173</v>
      </c>
      <c r="D39" s="57" t="s">
        <v>169</v>
      </c>
      <c r="E39" s="58"/>
      <c r="F39" s="57" t="s">
        <v>171</v>
      </c>
      <c r="G39" s="17" t="s">
        <v>207</v>
      </c>
      <c r="H39" s="19">
        <v>5.2</v>
      </c>
      <c r="I39" s="21">
        <v>230061</v>
      </c>
      <c r="J39" s="21">
        <v>0</v>
      </c>
      <c r="K39" s="21">
        <v>1.0625</v>
      </c>
      <c r="L39" s="21">
        <v>0</v>
      </c>
      <c r="M39" s="21">
        <v>0</v>
      </c>
      <c r="N39" s="21">
        <f t="shared" si="0"/>
        <v>1.0625</v>
      </c>
      <c r="O39" s="21">
        <v>0</v>
      </c>
      <c r="P39" s="21">
        <v>17</v>
      </c>
      <c r="Q39" s="21">
        <v>0</v>
      </c>
      <c r="R39" s="21">
        <v>0</v>
      </c>
      <c r="S39" s="21">
        <f t="shared" si="1"/>
        <v>17</v>
      </c>
      <c r="T39" s="21">
        <v>0</v>
      </c>
      <c r="U39" s="21">
        <v>195551.85</v>
      </c>
      <c r="V39" s="21">
        <v>0</v>
      </c>
      <c r="W39" s="21">
        <v>0</v>
      </c>
      <c r="X39" s="21">
        <f t="shared" si="2"/>
        <v>195551.85</v>
      </c>
      <c r="Y39" s="19">
        <v>25</v>
      </c>
      <c r="Z39" s="21">
        <v>48887.96</v>
      </c>
      <c r="AA39" s="19">
        <v>0</v>
      </c>
      <c r="AB39" s="21">
        <v>0</v>
      </c>
      <c r="AC39" s="21">
        <v>0</v>
      </c>
      <c r="AD39" s="19">
        <v>40</v>
      </c>
      <c r="AE39" s="21">
        <v>9</v>
      </c>
      <c r="AF39" s="21">
        <v>3981.83</v>
      </c>
      <c r="AG39" s="19">
        <v>50</v>
      </c>
      <c r="AH39" s="21">
        <v>8848.5</v>
      </c>
      <c r="AI39" s="19">
        <v>0</v>
      </c>
      <c r="AJ39" s="21">
        <v>0</v>
      </c>
      <c r="AK39" s="19">
        <v>0</v>
      </c>
      <c r="AL39" s="21">
        <v>0</v>
      </c>
      <c r="AM39" s="19">
        <v>0</v>
      </c>
      <c r="AN39" s="21">
        <v>0</v>
      </c>
      <c r="AO39" s="19">
        <v>35</v>
      </c>
      <c r="AP39" s="21">
        <v>85553.93</v>
      </c>
      <c r="AQ39" s="19">
        <v>0</v>
      </c>
      <c r="AR39" s="21">
        <v>0</v>
      </c>
      <c r="AS39" s="19">
        <v>0</v>
      </c>
      <c r="AT39" s="21">
        <v>0</v>
      </c>
      <c r="AU39" s="19">
        <v>0</v>
      </c>
      <c r="AV39" s="21">
        <v>0</v>
      </c>
      <c r="AW39" s="19">
        <v>0</v>
      </c>
      <c r="AX39" s="21">
        <v>0</v>
      </c>
      <c r="AY39" s="19">
        <v>30</v>
      </c>
      <c r="AZ39" s="21">
        <v>73331.94</v>
      </c>
      <c r="BA39" s="19">
        <v>0</v>
      </c>
      <c r="BB39" s="21">
        <v>0</v>
      </c>
      <c r="BC39" s="19">
        <v>0</v>
      </c>
      <c r="BD39" s="21">
        <v>0</v>
      </c>
      <c r="BE39" s="19">
        <v>0</v>
      </c>
      <c r="BF39" s="21">
        <v>0</v>
      </c>
      <c r="BG39" s="21">
        <v>0</v>
      </c>
      <c r="BH39" s="19">
        <v>10</v>
      </c>
      <c r="BI39" s="21">
        <v>24443.98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f t="shared" si="3"/>
        <v>0</v>
      </c>
      <c r="BQ39" s="21">
        <v>196160.18</v>
      </c>
      <c r="BR39" s="21">
        <f t="shared" si="4"/>
        <v>440599.99</v>
      </c>
      <c r="BS39" s="21">
        <f t="shared" si="5"/>
        <v>440599.99</v>
      </c>
      <c r="BT39" s="21">
        <v>0</v>
      </c>
      <c r="BU39" s="59">
        <f t="shared" si="6"/>
        <v>5287199.88</v>
      </c>
      <c r="BV39" s="24">
        <v>244439.81</v>
      </c>
      <c r="BW39" s="21">
        <f t="shared" si="7"/>
        <v>244439.81</v>
      </c>
      <c r="BX39" s="25">
        <v>0</v>
      </c>
      <c r="BY39" s="21">
        <v>0</v>
      </c>
      <c r="BZ39" s="21">
        <f t="shared" si="8"/>
        <v>0</v>
      </c>
      <c r="CA39" s="25"/>
    </row>
    <row r="40" spans="1:79" x14ac:dyDescent="0.25">
      <c r="A40" s="55">
        <v>30</v>
      </c>
      <c r="B40" s="56" t="s">
        <v>212</v>
      </c>
      <c r="C40" s="56" t="s">
        <v>173</v>
      </c>
      <c r="D40" s="57" t="s">
        <v>169</v>
      </c>
      <c r="E40" s="58"/>
      <c r="F40" s="57" t="s">
        <v>171</v>
      </c>
      <c r="G40" s="17" t="s">
        <v>45</v>
      </c>
      <c r="H40" s="19">
        <v>5.12</v>
      </c>
      <c r="I40" s="21">
        <v>226521.60000000001</v>
      </c>
      <c r="J40" s="21">
        <v>0</v>
      </c>
      <c r="K40" s="21">
        <v>0.9375</v>
      </c>
      <c r="L40" s="21">
        <v>0</v>
      </c>
      <c r="M40" s="21">
        <v>0</v>
      </c>
      <c r="N40" s="21">
        <f t="shared" si="0"/>
        <v>0.9375</v>
      </c>
      <c r="O40" s="21">
        <v>0</v>
      </c>
      <c r="P40" s="21">
        <v>15</v>
      </c>
      <c r="Q40" s="21">
        <v>0</v>
      </c>
      <c r="R40" s="21">
        <v>0</v>
      </c>
      <c r="S40" s="21">
        <f t="shared" si="1"/>
        <v>15</v>
      </c>
      <c r="T40" s="21">
        <v>0</v>
      </c>
      <c r="U40" s="21">
        <v>169891.20000000001</v>
      </c>
      <c r="V40" s="21">
        <v>0</v>
      </c>
      <c r="W40" s="21">
        <v>0</v>
      </c>
      <c r="X40" s="21">
        <f t="shared" si="2"/>
        <v>169891.20000000001</v>
      </c>
      <c r="Y40" s="19">
        <v>25</v>
      </c>
      <c r="Z40" s="21">
        <v>42472.800000000003</v>
      </c>
      <c r="AA40" s="19">
        <v>0</v>
      </c>
      <c r="AB40" s="21">
        <v>0</v>
      </c>
      <c r="AC40" s="21">
        <v>0</v>
      </c>
      <c r="AD40" s="19">
        <v>40</v>
      </c>
      <c r="AE40" s="21">
        <v>9</v>
      </c>
      <c r="AF40" s="21">
        <v>3981.83</v>
      </c>
      <c r="AG40" s="19">
        <v>50</v>
      </c>
      <c r="AH40" s="21">
        <v>8848.5</v>
      </c>
      <c r="AI40" s="19">
        <v>0</v>
      </c>
      <c r="AJ40" s="21">
        <v>0</v>
      </c>
      <c r="AK40" s="19">
        <v>0</v>
      </c>
      <c r="AL40" s="21">
        <v>0</v>
      </c>
      <c r="AM40" s="19">
        <v>0</v>
      </c>
      <c r="AN40" s="21">
        <v>0</v>
      </c>
      <c r="AO40" s="19">
        <v>35</v>
      </c>
      <c r="AP40" s="21">
        <v>74327.399999999994</v>
      </c>
      <c r="AQ40" s="19">
        <v>0</v>
      </c>
      <c r="AR40" s="21">
        <v>0</v>
      </c>
      <c r="AS40" s="19">
        <v>0</v>
      </c>
      <c r="AT40" s="21">
        <v>0</v>
      </c>
      <c r="AU40" s="19">
        <v>0</v>
      </c>
      <c r="AV40" s="21">
        <v>0</v>
      </c>
      <c r="AW40" s="19">
        <v>0</v>
      </c>
      <c r="AX40" s="21">
        <v>0</v>
      </c>
      <c r="AY40" s="19">
        <v>30</v>
      </c>
      <c r="AZ40" s="21">
        <v>63709.2</v>
      </c>
      <c r="BA40" s="19">
        <v>0</v>
      </c>
      <c r="BB40" s="21">
        <v>0</v>
      </c>
      <c r="BC40" s="19">
        <v>0</v>
      </c>
      <c r="BD40" s="21">
        <v>0</v>
      </c>
      <c r="BE40" s="19">
        <v>0</v>
      </c>
      <c r="BF40" s="21">
        <v>0</v>
      </c>
      <c r="BG40" s="21">
        <v>0</v>
      </c>
      <c r="BH40" s="19">
        <v>10</v>
      </c>
      <c r="BI40" s="21">
        <v>21236.400000000001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f t="shared" si="3"/>
        <v>0</v>
      </c>
      <c r="BQ40" s="21">
        <v>172103.33000000002</v>
      </c>
      <c r="BR40" s="21">
        <f t="shared" si="4"/>
        <v>384467.33</v>
      </c>
      <c r="BS40" s="21">
        <f t="shared" si="5"/>
        <v>384467.33</v>
      </c>
      <c r="BT40" s="21">
        <v>0</v>
      </c>
      <c r="BU40" s="59">
        <f t="shared" si="6"/>
        <v>4613607.96</v>
      </c>
      <c r="BV40" s="24">
        <v>212364</v>
      </c>
      <c r="BW40" s="21">
        <f t="shared" si="7"/>
        <v>212364</v>
      </c>
      <c r="BX40" s="25">
        <v>0</v>
      </c>
      <c r="BY40" s="21">
        <v>0</v>
      </c>
      <c r="BZ40" s="21">
        <f t="shared" si="8"/>
        <v>0</v>
      </c>
      <c r="CA40" s="25"/>
    </row>
    <row r="41" spans="1:79" x14ac:dyDescent="0.25">
      <c r="A41" s="55">
        <v>31</v>
      </c>
      <c r="B41" s="56" t="s">
        <v>85</v>
      </c>
      <c r="C41" s="56" t="s">
        <v>197</v>
      </c>
      <c r="D41" s="57" t="s">
        <v>169</v>
      </c>
      <c r="E41" s="58"/>
      <c r="F41" s="57" t="s">
        <v>83</v>
      </c>
      <c r="G41" s="17" t="s">
        <v>60</v>
      </c>
      <c r="H41" s="19">
        <v>4.9000000000000004</v>
      </c>
      <c r="I41" s="21">
        <v>216788.25</v>
      </c>
      <c r="J41" s="21">
        <v>0</v>
      </c>
      <c r="K41" s="21">
        <v>0</v>
      </c>
      <c r="L41" s="21">
        <v>0.625</v>
      </c>
      <c r="M41" s="21">
        <v>0</v>
      </c>
      <c r="N41" s="21">
        <f t="shared" si="0"/>
        <v>0.625</v>
      </c>
      <c r="O41" s="21">
        <v>0</v>
      </c>
      <c r="P41" s="21">
        <v>0</v>
      </c>
      <c r="Q41" s="21">
        <v>10</v>
      </c>
      <c r="R41" s="21">
        <v>0</v>
      </c>
      <c r="S41" s="21">
        <f t="shared" si="1"/>
        <v>10</v>
      </c>
      <c r="T41" s="21">
        <v>0</v>
      </c>
      <c r="U41" s="21">
        <v>0</v>
      </c>
      <c r="V41" s="21">
        <v>108394.12</v>
      </c>
      <c r="W41" s="21">
        <v>0</v>
      </c>
      <c r="X41" s="21">
        <f t="shared" si="2"/>
        <v>108394.12</v>
      </c>
      <c r="Y41" s="19">
        <v>25</v>
      </c>
      <c r="Z41" s="21">
        <v>27098.54</v>
      </c>
      <c r="AA41" s="19">
        <v>0</v>
      </c>
      <c r="AB41" s="21">
        <v>0</v>
      </c>
      <c r="AC41" s="21">
        <v>0</v>
      </c>
      <c r="AD41" s="19">
        <v>50</v>
      </c>
      <c r="AE41" s="21">
        <v>6</v>
      </c>
      <c r="AF41" s="21">
        <v>3318.19</v>
      </c>
      <c r="AG41" s="19">
        <v>0</v>
      </c>
      <c r="AH41" s="21">
        <v>0</v>
      </c>
      <c r="AI41" s="19">
        <v>0</v>
      </c>
      <c r="AJ41" s="21">
        <v>0</v>
      </c>
      <c r="AK41" s="19">
        <v>0</v>
      </c>
      <c r="AL41" s="21">
        <v>0</v>
      </c>
      <c r="AM41" s="19">
        <v>0</v>
      </c>
      <c r="AN41" s="21">
        <v>0</v>
      </c>
      <c r="AO41" s="19">
        <v>0</v>
      </c>
      <c r="AP41" s="21">
        <v>0</v>
      </c>
      <c r="AQ41" s="19">
        <v>30</v>
      </c>
      <c r="AR41" s="21">
        <v>40647.800000000003</v>
      </c>
      <c r="AS41" s="19">
        <v>0</v>
      </c>
      <c r="AT41" s="21">
        <v>0</v>
      </c>
      <c r="AU41" s="19">
        <v>0</v>
      </c>
      <c r="AV41" s="21">
        <v>0</v>
      </c>
      <c r="AW41" s="19">
        <v>0</v>
      </c>
      <c r="AX41" s="21">
        <v>0</v>
      </c>
      <c r="AY41" s="19">
        <v>30</v>
      </c>
      <c r="AZ41" s="21">
        <v>40647.800000000003</v>
      </c>
      <c r="BA41" s="19">
        <v>0</v>
      </c>
      <c r="BB41" s="21">
        <v>0</v>
      </c>
      <c r="BC41" s="19">
        <v>0</v>
      </c>
      <c r="BD41" s="21">
        <v>0</v>
      </c>
      <c r="BE41" s="19">
        <v>0</v>
      </c>
      <c r="BF41" s="21">
        <v>0</v>
      </c>
      <c r="BG41" s="21">
        <v>0</v>
      </c>
      <c r="BH41" s="19">
        <v>10</v>
      </c>
      <c r="BI41" s="21">
        <v>13549.27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f t="shared" si="3"/>
        <v>0</v>
      </c>
      <c r="BQ41" s="21">
        <v>98163.06</v>
      </c>
      <c r="BR41" s="21">
        <f t="shared" si="4"/>
        <v>233655.72</v>
      </c>
      <c r="BS41" s="21">
        <f t="shared" si="5"/>
        <v>233655.72</v>
      </c>
      <c r="BT41" s="21">
        <v>0</v>
      </c>
      <c r="BU41" s="59">
        <f t="shared" si="6"/>
        <v>2803868.64</v>
      </c>
      <c r="BV41" s="24">
        <v>135492.66</v>
      </c>
      <c r="BW41" s="21">
        <f t="shared" si="7"/>
        <v>135492.66</v>
      </c>
      <c r="BX41" s="25">
        <v>0</v>
      </c>
      <c r="BY41" s="21">
        <v>135492.66</v>
      </c>
      <c r="BZ41" s="21">
        <f t="shared" si="8"/>
        <v>135492.66</v>
      </c>
      <c r="CA41" s="25"/>
    </row>
    <row r="42" spans="1:79" x14ac:dyDescent="0.25">
      <c r="A42" s="55">
        <v>32</v>
      </c>
      <c r="B42" s="56" t="s">
        <v>65</v>
      </c>
      <c r="C42" s="56" t="s">
        <v>173</v>
      </c>
      <c r="D42" s="57" t="s">
        <v>169</v>
      </c>
      <c r="E42" s="58"/>
      <c r="F42" s="57" t="s">
        <v>176</v>
      </c>
      <c r="G42" s="17" t="s">
        <v>60</v>
      </c>
      <c r="H42" s="19">
        <v>4.49</v>
      </c>
      <c r="I42" s="21">
        <v>198648.83</v>
      </c>
      <c r="J42" s="21">
        <v>0</v>
      </c>
      <c r="K42" s="21">
        <v>6.25E-2</v>
      </c>
      <c r="L42" s="21">
        <v>0</v>
      </c>
      <c r="M42" s="21">
        <v>0</v>
      </c>
      <c r="N42" s="21">
        <f t="shared" si="0"/>
        <v>6.25E-2</v>
      </c>
      <c r="O42" s="21">
        <v>0</v>
      </c>
      <c r="P42" s="21">
        <v>1</v>
      </c>
      <c r="Q42" s="21">
        <v>0</v>
      </c>
      <c r="R42" s="21">
        <v>0</v>
      </c>
      <c r="S42" s="21">
        <f t="shared" si="1"/>
        <v>1</v>
      </c>
      <c r="T42" s="21">
        <v>0</v>
      </c>
      <c r="U42" s="21">
        <v>9932.4399999999987</v>
      </c>
      <c r="V42" s="21">
        <v>0</v>
      </c>
      <c r="W42" s="21">
        <v>0</v>
      </c>
      <c r="X42" s="21">
        <f t="shared" si="2"/>
        <v>9932.4399999999987</v>
      </c>
      <c r="Y42" s="19">
        <v>25</v>
      </c>
      <c r="Z42" s="21">
        <v>2483.11</v>
      </c>
      <c r="AA42" s="19">
        <v>0</v>
      </c>
      <c r="AB42" s="21">
        <v>0</v>
      </c>
      <c r="AC42" s="21">
        <v>0</v>
      </c>
      <c r="AD42" s="19">
        <v>0</v>
      </c>
      <c r="AE42" s="21">
        <v>0</v>
      </c>
      <c r="AF42" s="21">
        <v>0</v>
      </c>
      <c r="AG42" s="19">
        <v>60</v>
      </c>
      <c r="AH42" s="21">
        <v>10618.2</v>
      </c>
      <c r="AI42" s="19">
        <v>0</v>
      </c>
      <c r="AJ42" s="21">
        <v>0</v>
      </c>
      <c r="AK42" s="19">
        <v>0</v>
      </c>
      <c r="AL42" s="21">
        <v>0</v>
      </c>
      <c r="AM42" s="19">
        <v>0</v>
      </c>
      <c r="AN42" s="21">
        <v>0</v>
      </c>
      <c r="AO42" s="19">
        <v>0</v>
      </c>
      <c r="AP42" s="21">
        <v>0</v>
      </c>
      <c r="AQ42" s="19">
        <v>0</v>
      </c>
      <c r="AR42" s="21">
        <v>0</v>
      </c>
      <c r="AS42" s="19">
        <v>0</v>
      </c>
      <c r="AT42" s="21">
        <v>0</v>
      </c>
      <c r="AU42" s="19">
        <v>0</v>
      </c>
      <c r="AV42" s="21">
        <v>0</v>
      </c>
      <c r="AW42" s="19">
        <v>0</v>
      </c>
      <c r="AX42" s="21">
        <v>0</v>
      </c>
      <c r="AY42" s="19">
        <v>30</v>
      </c>
      <c r="AZ42" s="21">
        <v>3724.67</v>
      </c>
      <c r="BA42" s="19">
        <v>0</v>
      </c>
      <c r="BB42" s="21">
        <v>0</v>
      </c>
      <c r="BC42" s="19">
        <v>0</v>
      </c>
      <c r="BD42" s="21">
        <v>0</v>
      </c>
      <c r="BE42" s="19">
        <v>0</v>
      </c>
      <c r="BF42" s="21">
        <v>0</v>
      </c>
      <c r="BG42" s="21">
        <v>0</v>
      </c>
      <c r="BH42" s="19">
        <v>10</v>
      </c>
      <c r="BI42" s="21">
        <v>1241.56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f t="shared" si="3"/>
        <v>0</v>
      </c>
      <c r="BQ42" s="21">
        <v>15584.43</v>
      </c>
      <c r="BR42" s="21">
        <f t="shared" si="4"/>
        <v>27999.98</v>
      </c>
      <c r="BS42" s="21">
        <f t="shared" si="5"/>
        <v>27999.98</v>
      </c>
      <c r="BT42" s="21">
        <v>0</v>
      </c>
      <c r="BU42" s="59">
        <f t="shared" si="6"/>
        <v>335999.76</v>
      </c>
      <c r="BV42" s="24">
        <v>12415.55</v>
      </c>
      <c r="BW42" s="21">
        <f t="shared" si="7"/>
        <v>12415.55</v>
      </c>
      <c r="BX42" s="25">
        <v>0</v>
      </c>
      <c r="BY42" s="21">
        <v>0</v>
      </c>
      <c r="BZ42" s="21">
        <f t="shared" si="8"/>
        <v>0</v>
      </c>
      <c r="CA42" s="25"/>
    </row>
    <row r="43" spans="1:79" x14ac:dyDescent="0.25">
      <c r="A43" s="55">
        <v>33</v>
      </c>
      <c r="B43" s="56" t="s">
        <v>65</v>
      </c>
      <c r="C43" s="56" t="s">
        <v>213</v>
      </c>
      <c r="D43" s="57" t="s">
        <v>169</v>
      </c>
      <c r="E43" s="58"/>
      <c r="F43" s="57" t="s">
        <v>83</v>
      </c>
      <c r="G43" s="17" t="s">
        <v>60</v>
      </c>
      <c r="H43" s="19">
        <v>4.9000000000000004</v>
      </c>
      <c r="I43" s="21">
        <v>216788.25</v>
      </c>
      <c r="J43" s="21">
        <v>0</v>
      </c>
      <c r="K43" s="21">
        <v>0</v>
      </c>
      <c r="L43" s="21">
        <v>0</v>
      </c>
      <c r="M43" s="21">
        <v>0.25</v>
      </c>
      <c r="N43" s="21">
        <f t="shared" si="0"/>
        <v>0.25</v>
      </c>
      <c r="O43" s="21">
        <v>0</v>
      </c>
      <c r="P43" s="21">
        <v>0</v>
      </c>
      <c r="Q43" s="21">
        <v>0</v>
      </c>
      <c r="R43" s="21">
        <v>4</v>
      </c>
      <c r="S43" s="21">
        <f t="shared" si="1"/>
        <v>4</v>
      </c>
      <c r="T43" s="21">
        <v>0</v>
      </c>
      <c r="U43" s="21">
        <v>0</v>
      </c>
      <c r="V43" s="21">
        <v>0</v>
      </c>
      <c r="W43" s="21">
        <v>43357.64</v>
      </c>
      <c r="X43" s="21">
        <f t="shared" si="2"/>
        <v>43357.64</v>
      </c>
      <c r="Y43" s="19">
        <v>25</v>
      </c>
      <c r="Z43" s="21">
        <v>10839.42</v>
      </c>
      <c r="AA43" s="19">
        <v>0</v>
      </c>
      <c r="AB43" s="21">
        <v>0</v>
      </c>
      <c r="AC43" s="21">
        <v>0</v>
      </c>
      <c r="AD43" s="19">
        <v>0</v>
      </c>
      <c r="AE43" s="21">
        <v>0</v>
      </c>
      <c r="AF43" s="21">
        <v>0</v>
      </c>
      <c r="AG43" s="19">
        <v>0</v>
      </c>
      <c r="AH43" s="21">
        <v>0</v>
      </c>
      <c r="AI43" s="19">
        <v>0</v>
      </c>
      <c r="AJ43" s="21">
        <v>0</v>
      </c>
      <c r="AK43" s="19">
        <v>0</v>
      </c>
      <c r="AL43" s="21">
        <v>0</v>
      </c>
      <c r="AM43" s="19">
        <v>0</v>
      </c>
      <c r="AN43" s="21">
        <v>0</v>
      </c>
      <c r="AO43" s="19">
        <v>0</v>
      </c>
      <c r="AP43" s="21">
        <v>0</v>
      </c>
      <c r="AQ43" s="19">
        <v>30</v>
      </c>
      <c r="AR43" s="21">
        <v>16259.12</v>
      </c>
      <c r="AS43" s="19">
        <v>0</v>
      </c>
      <c r="AT43" s="21">
        <v>0</v>
      </c>
      <c r="AU43" s="19">
        <v>0</v>
      </c>
      <c r="AV43" s="21">
        <v>0</v>
      </c>
      <c r="AW43" s="19">
        <v>0</v>
      </c>
      <c r="AX43" s="21">
        <v>0</v>
      </c>
      <c r="AY43" s="19">
        <v>30</v>
      </c>
      <c r="AZ43" s="21">
        <v>16259.12</v>
      </c>
      <c r="BA43" s="19">
        <v>0</v>
      </c>
      <c r="BB43" s="21">
        <v>0</v>
      </c>
      <c r="BC43" s="19">
        <v>0</v>
      </c>
      <c r="BD43" s="21">
        <v>0</v>
      </c>
      <c r="BE43" s="19">
        <v>0</v>
      </c>
      <c r="BF43" s="21">
        <v>0</v>
      </c>
      <c r="BG43" s="21">
        <v>0</v>
      </c>
      <c r="BH43" s="19">
        <v>10</v>
      </c>
      <c r="BI43" s="21">
        <v>5419.71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f t="shared" si="3"/>
        <v>0</v>
      </c>
      <c r="BQ43" s="21">
        <v>37937.949999999997</v>
      </c>
      <c r="BR43" s="21">
        <f t="shared" si="4"/>
        <v>92135.01</v>
      </c>
      <c r="BS43" s="21">
        <f t="shared" si="5"/>
        <v>92135.01</v>
      </c>
      <c r="BT43" s="21">
        <v>0</v>
      </c>
      <c r="BU43" s="59">
        <f t="shared" si="6"/>
        <v>1105620.1199999999</v>
      </c>
      <c r="BV43" s="24">
        <v>0</v>
      </c>
      <c r="BW43" s="21">
        <f t="shared" si="7"/>
        <v>0</v>
      </c>
      <c r="BX43" s="25">
        <v>0</v>
      </c>
      <c r="BY43" s="21">
        <v>0</v>
      </c>
      <c r="BZ43" s="21">
        <f t="shared" si="8"/>
        <v>0</v>
      </c>
      <c r="CA43" s="25"/>
    </row>
    <row r="44" spans="1:79" x14ac:dyDescent="0.25">
      <c r="A44" s="55">
        <v>34</v>
      </c>
      <c r="B44" s="56" t="s">
        <v>214</v>
      </c>
      <c r="C44" s="56" t="s">
        <v>188</v>
      </c>
      <c r="D44" s="57" t="s">
        <v>169</v>
      </c>
      <c r="E44" s="58"/>
      <c r="F44" s="57" t="s">
        <v>83</v>
      </c>
      <c r="G44" s="17" t="s">
        <v>73</v>
      </c>
      <c r="H44" s="19">
        <v>4.74</v>
      </c>
      <c r="I44" s="21">
        <v>209709.45</v>
      </c>
      <c r="J44" s="21">
        <v>0</v>
      </c>
      <c r="K44" s="21">
        <v>0.375</v>
      </c>
      <c r="L44" s="21">
        <v>0</v>
      </c>
      <c r="M44" s="21">
        <v>0</v>
      </c>
      <c r="N44" s="21">
        <f t="shared" si="0"/>
        <v>0.375</v>
      </c>
      <c r="O44" s="21">
        <v>0</v>
      </c>
      <c r="P44" s="21">
        <v>6</v>
      </c>
      <c r="Q44" s="21">
        <v>0</v>
      </c>
      <c r="R44" s="21">
        <v>0</v>
      </c>
      <c r="S44" s="21">
        <f t="shared" si="1"/>
        <v>6</v>
      </c>
      <c r="T44" s="21">
        <v>0</v>
      </c>
      <c r="U44" s="21">
        <v>62912.84</v>
      </c>
      <c r="V44" s="21">
        <v>0</v>
      </c>
      <c r="W44" s="21">
        <v>0</v>
      </c>
      <c r="X44" s="21">
        <f t="shared" si="2"/>
        <v>62912.84</v>
      </c>
      <c r="Y44" s="19">
        <v>25</v>
      </c>
      <c r="Z44" s="21">
        <v>15728.2</v>
      </c>
      <c r="AA44" s="19">
        <v>0</v>
      </c>
      <c r="AB44" s="21">
        <v>0</v>
      </c>
      <c r="AC44" s="21">
        <v>0</v>
      </c>
      <c r="AD44" s="19">
        <v>0</v>
      </c>
      <c r="AE44" s="21">
        <v>0</v>
      </c>
      <c r="AF44" s="21">
        <v>0</v>
      </c>
      <c r="AG44" s="19">
        <v>0</v>
      </c>
      <c r="AH44" s="21">
        <v>0</v>
      </c>
      <c r="AI44" s="19">
        <v>0</v>
      </c>
      <c r="AJ44" s="21">
        <v>0</v>
      </c>
      <c r="AK44" s="19">
        <v>0</v>
      </c>
      <c r="AL44" s="21">
        <v>0</v>
      </c>
      <c r="AM44" s="19">
        <v>0</v>
      </c>
      <c r="AN44" s="21">
        <v>0</v>
      </c>
      <c r="AO44" s="19">
        <v>0</v>
      </c>
      <c r="AP44" s="21">
        <v>0</v>
      </c>
      <c r="AQ44" s="19">
        <v>30</v>
      </c>
      <c r="AR44" s="21">
        <v>23592.31</v>
      </c>
      <c r="AS44" s="19">
        <v>0</v>
      </c>
      <c r="AT44" s="21">
        <v>0</v>
      </c>
      <c r="AU44" s="19">
        <v>0</v>
      </c>
      <c r="AV44" s="21">
        <v>0</v>
      </c>
      <c r="AW44" s="19">
        <v>0</v>
      </c>
      <c r="AX44" s="21">
        <v>0</v>
      </c>
      <c r="AY44" s="19">
        <v>30</v>
      </c>
      <c r="AZ44" s="21">
        <v>23592.31</v>
      </c>
      <c r="BA44" s="19">
        <v>0</v>
      </c>
      <c r="BB44" s="21">
        <v>0</v>
      </c>
      <c r="BC44" s="19">
        <v>0</v>
      </c>
      <c r="BD44" s="21">
        <v>0</v>
      </c>
      <c r="BE44" s="19">
        <v>0</v>
      </c>
      <c r="BF44" s="21">
        <v>0</v>
      </c>
      <c r="BG44" s="21">
        <v>0</v>
      </c>
      <c r="BH44" s="19">
        <v>10</v>
      </c>
      <c r="BI44" s="21">
        <v>7864.1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f t="shared" si="3"/>
        <v>0</v>
      </c>
      <c r="BQ44" s="21">
        <v>55048.720000000016</v>
      </c>
      <c r="BR44" s="21">
        <f t="shared" si="4"/>
        <v>133689.76</v>
      </c>
      <c r="BS44" s="21">
        <f t="shared" si="5"/>
        <v>133689.76</v>
      </c>
      <c r="BT44" s="21">
        <v>0</v>
      </c>
      <c r="BU44" s="59">
        <f t="shared" si="6"/>
        <v>1604277.12</v>
      </c>
      <c r="BV44" s="24">
        <v>78641.039999999994</v>
      </c>
      <c r="BW44" s="21">
        <f t="shared" si="7"/>
        <v>78641.039999999994</v>
      </c>
      <c r="BX44" s="25">
        <v>0</v>
      </c>
      <c r="BY44" s="21">
        <v>0</v>
      </c>
      <c r="BZ44" s="21">
        <f t="shared" si="8"/>
        <v>0</v>
      </c>
      <c r="CA44" s="25"/>
    </row>
    <row r="45" spans="1:79" x14ac:dyDescent="0.25">
      <c r="A45" s="55">
        <v>35</v>
      </c>
      <c r="B45" s="56" t="s">
        <v>215</v>
      </c>
      <c r="C45" s="56" t="s">
        <v>216</v>
      </c>
      <c r="D45" s="57" t="s">
        <v>169</v>
      </c>
      <c r="E45" s="58"/>
      <c r="F45" s="57" t="s">
        <v>70</v>
      </c>
      <c r="G45" s="17" t="s">
        <v>60</v>
      </c>
      <c r="H45" s="19">
        <v>5.16</v>
      </c>
      <c r="I45" s="21">
        <v>228291.3</v>
      </c>
      <c r="J45" s="21">
        <v>0</v>
      </c>
      <c r="K45" s="21">
        <v>0.4375</v>
      </c>
      <c r="L45" s="21">
        <v>0.6875</v>
      </c>
      <c r="M45" s="21">
        <v>0.375</v>
      </c>
      <c r="N45" s="21">
        <f t="shared" si="0"/>
        <v>1.5</v>
      </c>
      <c r="O45" s="21">
        <v>0</v>
      </c>
      <c r="P45" s="21">
        <v>7</v>
      </c>
      <c r="Q45" s="21">
        <v>11</v>
      </c>
      <c r="R45" s="21">
        <v>6</v>
      </c>
      <c r="S45" s="21">
        <f t="shared" si="1"/>
        <v>24</v>
      </c>
      <c r="T45" s="21">
        <v>0</v>
      </c>
      <c r="U45" s="21">
        <v>79901.960000000006</v>
      </c>
      <c r="V45" s="21">
        <v>125560.20999999999</v>
      </c>
      <c r="W45" s="21">
        <v>68487.400000000009</v>
      </c>
      <c r="X45" s="21">
        <f t="shared" si="2"/>
        <v>273949.57</v>
      </c>
      <c r="Y45" s="19">
        <v>25</v>
      </c>
      <c r="Z45" s="21">
        <v>68487.38</v>
      </c>
      <c r="AA45" s="19">
        <v>0</v>
      </c>
      <c r="AB45" s="21">
        <v>0</v>
      </c>
      <c r="AC45" s="21">
        <v>0</v>
      </c>
      <c r="AD45" s="19">
        <v>0</v>
      </c>
      <c r="AE45" s="21">
        <v>0</v>
      </c>
      <c r="AF45" s="21">
        <v>0</v>
      </c>
      <c r="AG45" s="19">
        <v>60</v>
      </c>
      <c r="AH45" s="21">
        <v>10618.2</v>
      </c>
      <c r="AI45" s="19">
        <v>20</v>
      </c>
      <c r="AJ45" s="21">
        <v>3539.4</v>
      </c>
      <c r="AK45" s="19">
        <v>0</v>
      </c>
      <c r="AL45" s="21">
        <v>0</v>
      </c>
      <c r="AM45" s="19">
        <v>40</v>
      </c>
      <c r="AN45" s="21">
        <v>136974.78</v>
      </c>
      <c r="AO45" s="19">
        <v>0</v>
      </c>
      <c r="AP45" s="21">
        <v>0</v>
      </c>
      <c r="AQ45" s="19">
        <v>0</v>
      </c>
      <c r="AR45" s="21">
        <v>0</v>
      </c>
      <c r="AS45" s="19">
        <v>0</v>
      </c>
      <c r="AT45" s="21">
        <v>0</v>
      </c>
      <c r="AU45" s="19">
        <v>0</v>
      </c>
      <c r="AV45" s="21">
        <v>0</v>
      </c>
      <c r="AW45" s="19">
        <v>0</v>
      </c>
      <c r="AX45" s="21">
        <v>0</v>
      </c>
      <c r="AY45" s="19">
        <v>30</v>
      </c>
      <c r="AZ45" s="21">
        <v>102731.08</v>
      </c>
      <c r="BA45" s="19">
        <v>0</v>
      </c>
      <c r="BB45" s="21">
        <v>0</v>
      </c>
      <c r="BC45" s="19">
        <v>0</v>
      </c>
      <c r="BD45" s="21">
        <v>0</v>
      </c>
      <c r="BE45" s="19">
        <v>0</v>
      </c>
      <c r="BF45" s="21">
        <v>0</v>
      </c>
      <c r="BG45" s="21">
        <v>0</v>
      </c>
      <c r="BH45" s="19">
        <v>10</v>
      </c>
      <c r="BI45" s="21">
        <v>34243.69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f t="shared" si="3"/>
        <v>0</v>
      </c>
      <c r="BQ45" s="21">
        <v>288107.14999999991</v>
      </c>
      <c r="BR45" s="21">
        <f t="shared" si="4"/>
        <v>630544.09999999986</v>
      </c>
      <c r="BS45" s="21">
        <f t="shared" si="5"/>
        <v>630544.09999999986</v>
      </c>
      <c r="BT45" s="21">
        <v>0</v>
      </c>
      <c r="BU45" s="59">
        <f t="shared" si="6"/>
        <v>7566529.1999999983</v>
      </c>
      <c r="BV45" s="24">
        <v>342436.95</v>
      </c>
      <c r="BW45" s="21">
        <f t="shared" si="7"/>
        <v>342436.95</v>
      </c>
      <c r="BX45" s="25">
        <v>0</v>
      </c>
      <c r="BY45" s="21">
        <v>0</v>
      </c>
      <c r="BZ45" s="21">
        <f t="shared" si="8"/>
        <v>0</v>
      </c>
      <c r="CA45" s="25"/>
    </row>
    <row r="46" spans="1:79" x14ac:dyDescent="0.25">
      <c r="A46" s="55">
        <v>36</v>
      </c>
      <c r="B46" s="56" t="s">
        <v>217</v>
      </c>
      <c r="C46" s="56" t="s">
        <v>168</v>
      </c>
      <c r="D46" s="57" t="s">
        <v>169</v>
      </c>
      <c r="E46" s="58"/>
      <c r="F46" s="57" t="s">
        <v>176</v>
      </c>
      <c r="G46" s="17" t="s">
        <v>218</v>
      </c>
      <c r="H46" s="19">
        <v>4.1399999999999997</v>
      </c>
      <c r="I46" s="21">
        <v>183163.95</v>
      </c>
      <c r="J46" s="21">
        <v>0</v>
      </c>
      <c r="K46" s="21">
        <v>0</v>
      </c>
      <c r="L46" s="21">
        <v>0.9375</v>
      </c>
      <c r="M46" s="21">
        <v>0</v>
      </c>
      <c r="N46" s="21">
        <f t="shared" si="0"/>
        <v>0.9375</v>
      </c>
      <c r="O46" s="21">
        <v>0</v>
      </c>
      <c r="P46" s="21">
        <v>0</v>
      </c>
      <c r="Q46" s="21">
        <v>15</v>
      </c>
      <c r="R46" s="21">
        <v>0</v>
      </c>
      <c r="S46" s="21">
        <f t="shared" si="1"/>
        <v>15</v>
      </c>
      <c r="T46" s="21">
        <v>0</v>
      </c>
      <c r="U46" s="21">
        <v>0</v>
      </c>
      <c r="V46" s="21">
        <v>137372.96000000002</v>
      </c>
      <c r="W46" s="21">
        <v>0</v>
      </c>
      <c r="X46" s="21">
        <f t="shared" si="2"/>
        <v>137372.96000000002</v>
      </c>
      <c r="Y46" s="19">
        <v>25</v>
      </c>
      <c r="Z46" s="21">
        <v>34343.24</v>
      </c>
      <c r="AA46" s="19">
        <v>0</v>
      </c>
      <c r="AB46" s="21">
        <v>0</v>
      </c>
      <c r="AC46" s="21">
        <v>0</v>
      </c>
      <c r="AD46" s="19">
        <v>0</v>
      </c>
      <c r="AE46" s="21">
        <v>0</v>
      </c>
      <c r="AF46" s="21">
        <v>0</v>
      </c>
      <c r="AG46" s="19">
        <v>0</v>
      </c>
      <c r="AH46" s="21">
        <v>0</v>
      </c>
      <c r="AI46" s="19">
        <v>20</v>
      </c>
      <c r="AJ46" s="21">
        <v>3539.4</v>
      </c>
      <c r="AK46" s="19">
        <v>0</v>
      </c>
      <c r="AL46" s="21">
        <v>0</v>
      </c>
      <c r="AM46" s="19">
        <v>0</v>
      </c>
      <c r="AN46" s="21">
        <v>0</v>
      </c>
      <c r="AO46" s="19">
        <v>0</v>
      </c>
      <c r="AP46" s="21">
        <v>0</v>
      </c>
      <c r="AQ46" s="19">
        <v>0</v>
      </c>
      <c r="AR46" s="21">
        <v>0</v>
      </c>
      <c r="AS46" s="19">
        <v>0</v>
      </c>
      <c r="AT46" s="21">
        <v>0</v>
      </c>
      <c r="AU46" s="19">
        <v>0</v>
      </c>
      <c r="AV46" s="21">
        <v>0</v>
      </c>
      <c r="AW46" s="19">
        <v>0</v>
      </c>
      <c r="AX46" s="21">
        <v>0</v>
      </c>
      <c r="AY46" s="19">
        <v>30</v>
      </c>
      <c r="AZ46" s="21">
        <v>51514.86</v>
      </c>
      <c r="BA46" s="19">
        <v>0</v>
      </c>
      <c r="BB46" s="21">
        <v>0</v>
      </c>
      <c r="BC46" s="19">
        <v>0</v>
      </c>
      <c r="BD46" s="21">
        <v>0</v>
      </c>
      <c r="BE46" s="19">
        <v>0</v>
      </c>
      <c r="BF46" s="21">
        <v>0</v>
      </c>
      <c r="BG46" s="21">
        <v>0</v>
      </c>
      <c r="BH46" s="19">
        <v>10</v>
      </c>
      <c r="BI46" s="21">
        <v>17171.62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f t="shared" si="3"/>
        <v>0</v>
      </c>
      <c r="BQ46" s="21">
        <v>72225.879999999976</v>
      </c>
      <c r="BR46" s="21">
        <f t="shared" si="4"/>
        <v>243942.08</v>
      </c>
      <c r="BS46" s="21">
        <f t="shared" si="5"/>
        <v>243942.08</v>
      </c>
      <c r="BT46" s="21">
        <v>0</v>
      </c>
      <c r="BU46" s="59">
        <f t="shared" si="6"/>
        <v>2927304.96</v>
      </c>
      <c r="BV46" s="24">
        <v>171716.2</v>
      </c>
      <c r="BW46" s="21">
        <f t="shared" si="7"/>
        <v>171716.2</v>
      </c>
      <c r="BX46" s="25">
        <v>0</v>
      </c>
      <c r="BY46" s="21">
        <v>0</v>
      </c>
      <c r="BZ46" s="21">
        <f t="shared" si="8"/>
        <v>0</v>
      </c>
      <c r="CA46" s="25"/>
    </row>
    <row r="47" spans="1:79" x14ac:dyDescent="0.25">
      <c r="A47" s="55">
        <v>37</v>
      </c>
      <c r="B47" s="56" t="s">
        <v>219</v>
      </c>
      <c r="C47" s="56" t="s">
        <v>173</v>
      </c>
      <c r="D47" s="57" t="s">
        <v>169</v>
      </c>
      <c r="E47" s="58"/>
      <c r="F47" s="57" t="s">
        <v>70</v>
      </c>
      <c r="G47" s="17" t="s">
        <v>220</v>
      </c>
      <c r="H47" s="19">
        <v>5.41</v>
      </c>
      <c r="I47" s="21">
        <v>239351.93</v>
      </c>
      <c r="J47" s="21">
        <v>0</v>
      </c>
      <c r="K47" s="21">
        <v>1.125</v>
      </c>
      <c r="L47" s="21">
        <v>0</v>
      </c>
      <c r="M47" s="21">
        <v>0</v>
      </c>
      <c r="N47" s="21">
        <f t="shared" si="0"/>
        <v>1.125</v>
      </c>
      <c r="O47" s="21">
        <v>0</v>
      </c>
      <c r="P47" s="21">
        <v>18</v>
      </c>
      <c r="Q47" s="21">
        <v>0</v>
      </c>
      <c r="R47" s="21">
        <v>0</v>
      </c>
      <c r="S47" s="21">
        <f t="shared" si="1"/>
        <v>18</v>
      </c>
      <c r="T47" s="21">
        <v>0</v>
      </c>
      <c r="U47" s="21">
        <v>215416.74</v>
      </c>
      <c r="V47" s="21">
        <v>0</v>
      </c>
      <c r="W47" s="21">
        <v>0</v>
      </c>
      <c r="X47" s="21">
        <f t="shared" si="2"/>
        <v>215416.74</v>
      </c>
      <c r="Y47" s="19">
        <v>25</v>
      </c>
      <c r="Z47" s="21">
        <v>53854.18</v>
      </c>
      <c r="AA47" s="19">
        <v>0</v>
      </c>
      <c r="AB47" s="21">
        <v>0</v>
      </c>
      <c r="AC47" s="21">
        <v>0</v>
      </c>
      <c r="AD47" s="19">
        <v>40</v>
      </c>
      <c r="AE47" s="21">
        <v>8</v>
      </c>
      <c r="AF47" s="21">
        <v>3539.4</v>
      </c>
      <c r="AG47" s="19">
        <v>50</v>
      </c>
      <c r="AH47" s="21">
        <v>8848.5</v>
      </c>
      <c r="AI47" s="19">
        <v>0</v>
      </c>
      <c r="AJ47" s="21">
        <v>0</v>
      </c>
      <c r="AK47" s="19">
        <v>0</v>
      </c>
      <c r="AL47" s="21">
        <v>0</v>
      </c>
      <c r="AM47" s="19">
        <v>40</v>
      </c>
      <c r="AN47" s="21">
        <v>107708.37</v>
      </c>
      <c r="AO47" s="19">
        <v>0</v>
      </c>
      <c r="AP47" s="21">
        <v>0</v>
      </c>
      <c r="AQ47" s="19">
        <v>0</v>
      </c>
      <c r="AR47" s="21">
        <v>0</v>
      </c>
      <c r="AS47" s="19">
        <v>0</v>
      </c>
      <c r="AT47" s="21">
        <v>0</v>
      </c>
      <c r="AU47" s="19">
        <v>0</v>
      </c>
      <c r="AV47" s="21">
        <v>0</v>
      </c>
      <c r="AW47" s="19">
        <v>0</v>
      </c>
      <c r="AX47" s="21">
        <v>0</v>
      </c>
      <c r="AY47" s="19">
        <v>30</v>
      </c>
      <c r="AZ47" s="21">
        <v>80781.279999999999</v>
      </c>
      <c r="BA47" s="19">
        <v>0</v>
      </c>
      <c r="BB47" s="21">
        <v>0</v>
      </c>
      <c r="BC47" s="19">
        <v>0</v>
      </c>
      <c r="BD47" s="21">
        <v>0</v>
      </c>
      <c r="BE47" s="19">
        <v>0</v>
      </c>
      <c r="BF47" s="21">
        <v>0</v>
      </c>
      <c r="BG47" s="21">
        <v>0</v>
      </c>
      <c r="BH47" s="19">
        <v>10</v>
      </c>
      <c r="BI47" s="21">
        <v>26927.09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f t="shared" si="3"/>
        <v>0</v>
      </c>
      <c r="BQ47" s="21">
        <v>227804.64</v>
      </c>
      <c r="BR47" s="21">
        <f t="shared" si="4"/>
        <v>497075.56</v>
      </c>
      <c r="BS47" s="21">
        <f t="shared" si="5"/>
        <v>497075.56</v>
      </c>
      <c r="BT47" s="21">
        <v>0</v>
      </c>
      <c r="BU47" s="59">
        <f t="shared" si="6"/>
        <v>5964906.7199999997</v>
      </c>
      <c r="BV47" s="24">
        <v>269270.92</v>
      </c>
      <c r="BW47" s="21">
        <f t="shared" si="7"/>
        <v>269270.92</v>
      </c>
      <c r="BX47" s="25">
        <v>0</v>
      </c>
      <c r="BY47" s="21">
        <v>0</v>
      </c>
      <c r="BZ47" s="21">
        <f t="shared" si="8"/>
        <v>0</v>
      </c>
      <c r="CA47" s="25"/>
    </row>
    <row r="48" spans="1:79" x14ac:dyDescent="0.25">
      <c r="A48" s="55">
        <v>38</v>
      </c>
      <c r="B48" s="56" t="s">
        <v>221</v>
      </c>
      <c r="C48" s="56" t="s">
        <v>188</v>
      </c>
      <c r="D48" s="57" t="s">
        <v>169</v>
      </c>
      <c r="E48" s="58"/>
      <c r="F48" s="57" t="s">
        <v>171</v>
      </c>
      <c r="G48" s="17" t="s">
        <v>222</v>
      </c>
      <c r="H48" s="19">
        <v>5.2</v>
      </c>
      <c r="I48" s="21">
        <v>230061</v>
      </c>
      <c r="J48" s="21">
        <v>0</v>
      </c>
      <c r="K48" s="21">
        <v>0</v>
      </c>
      <c r="L48" s="21">
        <v>1.3125</v>
      </c>
      <c r="M48" s="21">
        <v>0</v>
      </c>
      <c r="N48" s="21">
        <f t="shared" si="0"/>
        <v>1.3125</v>
      </c>
      <c r="O48" s="21">
        <v>0</v>
      </c>
      <c r="P48" s="21">
        <v>0</v>
      </c>
      <c r="Q48" s="21">
        <v>21</v>
      </c>
      <c r="R48" s="21">
        <v>0</v>
      </c>
      <c r="S48" s="21">
        <f t="shared" si="1"/>
        <v>21</v>
      </c>
      <c r="T48" s="21">
        <v>0</v>
      </c>
      <c r="U48" s="21">
        <v>0</v>
      </c>
      <c r="V48" s="21">
        <v>241564.04</v>
      </c>
      <c r="W48" s="21">
        <v>0</v>
      </c>
      <c r="X48" s="21">
        <f t="shared" si="2"/>
        <v>241564.04</v>
      </c>
      <c r="Y48" s="19">
        <v>25</v>
      </c>
      <c r="Z48" s="21">
        <v>60391.02</v>
      </c>
      <c r="AA48" s="19">
        <v>0</v>
      </c>
      <c r="AB48" s="21">
        <v>0</v>
      </c>
      <c r="AC48" s="21">
        <v>0</v>
      </c>
      <c r="AD48" s="19">
        <v>40</v>
      </c>
      <c r="AE48" s="21">
        <v>10.5</v>
      </c>
      <c r="AF48" s="21">
        <v>4645.46</v>
      </c>
      <c r="AG48" s="19">
        <v>0</v>
      </c>
      <c r="AH48" s="21">
        <v>0</v>
      </c>
      <c r="AI48" s="19">
        <v>0</v>
      </c>
      <c r="AJ48" s="21">
        <v>0</v>
      </c>
      <c r="AK48" s="19">
        <v>0</v>
      </c>
      <c r="AL48" s="21">
        <v>0</v>
      </c>
      <c r="AM48" s="19">
        <v>0</v>
      </c>
      <c r="AN48" s="21">
        <v>0</v>
      </c>
      <c r="AO48" s="19">
        <v>35</v>
      </c>
      <c r="AP48" s="21">
        <v>105684.27</v>
      </c>
      <c r="AQ48" s="19">
        <v>0</v>
      </c>
      <c r="AR48" s="21">
        <v>0</v>
      </c>
      <c r="AS48" s="19">
        <v>0</v>
      </c>
      <c r="AT48" s="21">
        <v>0</v>
      </c>
      <c r="AU48" s="19">
        <v>0</v>
      </c>
      <c r="AV48" s="21">
        <v>0</v>
      </c>
      <c r="AW48" s="19">
        <v>0</v>
      </c>
      <c r="AX48" s="21">
        <v>0</v>
      </c>
      <c r="AY48" s="19">
        <v>30</v>
      </c>
      <c r="AZ48" s="21">
        <v>90586.52</v>
      </c>
      <c r="BA48" s="19">
        <v>0</v>
      </c>
      <c r="BB48" s="21">
        <v>0</v>
      </c>
      <c r="BC48" s="19">
        <v>0</v>
      </c>
      <c r="BD48" s="21">
        <v>0</v>
      </c>
      <c r="BE48" s="19">
        <v>0</v>
      </c>
      <c r="BF48" s="21">
        <v>0</v>
      </c>
      <c r="BG48" s="21">
        <v>0</v>
      </c>
      <c r="BH48" s="19">
        <v>10</v>
      </c>
      <c r="BI48" s="21">
        <v>30195.51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f t="shared" si="3"/>
        <v>0</v>
      </c>
      <c r="BQ48" s="21">
        <v>231111.75999999995</v>
      </c>
      <c r="BR48" s="21">
        <f t="shared" si="4"/>
        <v>533066.81999999995</v>
      </c>
      <c r="BS48" s="21">
        <f t="shared" si="5"/>
        <v>533066.81999999995</v>
      </c>
      <c r="BT48" s="21">
        <v>0</v>
      </c>
      <c r="BU48" s="59">
        <f t="shared" si="6"/>
        <v>6396801.8399999999</v>
      </c>
      <c r="BV48" s="24">
        <v>301955.06</v>
      </c>
      <c r="BW48" s="21">
        <f t="shared" si="7"/>
        <v>301955.06</v>
      </c>
      <c r="BX48" s="25">
        <v>0</v>
      </c>
      <c r="BY48" s="21">
        <v>0</v>
      </c>
      <c r="BZ48" s="21">
        <f t="shared" si="8"/>
        <v>0</v>
      </c>
      <c r="CA48" s="25"/>
    </row>
    <row r="49" spans="1:79" x14ac:dyDescent="0.25">
      <c r="A49" s="55">
        <v>39</v>
      </c>
      <c r="B49" s="56" t="s">
        <v>223</v>
      </c>
      <c r="C49" s="56" t="s">
        <v>168</v>
      </c>
      <c r="D49" s="57" t="s">
        <v>169</v>
      </c>
      <c r="E49" s="58"/>
      <c r="F49" s="57" t="s">
        <v>70</v>
      </c>
      <c r="G49" s="17" t="s">
        <v>224</v>
      </c>
      <c r="H49" s="19">
        <v>5.41</v>
      </c>
      <c r="I49" s="21">
        <v>239351.93</v>
      </c>
      <c r="J49" s="21">
        <v>0</v>
      </c>
      <c r="K49" s="21">
        <v>1</v>
      </c>
      <c r="L49" s="21">
        <v>0.375</v>
      </c>
      <c r="M49" s="21">
        <v>0</v>
      </c>
      <c r="N49" s="21">
        <f t="shared" si="0"/>
        <v>1.375</v>
      </c>
      <c r="O49" s="21">
        <v>0</v>
      </c>
      <c r="P49" s="21">
        <v>16</v>
      </c>
      <c r="Q49" s="21">
        <v>6</v>
      </c>
      <c r="R49" s="21">
        <v>0</v>
      </c>
      <c r="S49" s="21">
        <f t="shared" si="1"/>
        <v>22</v>
      </c>
      <c r="T49" s="21">
        <v>0</v>
      </c>
      <c r="U49" s="21">
        <v>191481.55</v>
      </c>
      <c r="V49" s="21">
        <v>71805.570000000007</v>
      </c>
      <c r="W49" s="21">
        <v>0</v>
      </c>
      <c r="X49" s="21">
        <f t="shared" si="2"/>
        <v>263287.12</v>
      </c>
      <c r="Y49" s="19">
        <v>25</v>
      </c>
      <c r="Z49" s="21">
        <v>65821.78</v>
      </c>
      <c r="AA49" s="19">
        <v>0</v>
      </c>
      <c r="AB49" s="21">
        <v>0</v>
      </c>
      <c r="AC49" s="21">
        <v>0</v>
      </c>
      <c r="AD49" s="19">
        <v>0</v>
      </c>
      <c r="AE49" s="21">
        <v>0</v>
      </c>
      <c r="AF49" s="21">
        <v>0</v>
      </c>
      <c r="AG49" s="19">
        <v>0</v>
      </c>
      <c r="AH49" s="21">
        <v>0</v>
      </c>
      <c r="AI49" s="19">
        <v>0</v>
      </c>
      <c r="AJ49" s="21">
        <v>0</v>
      </c>
      <c r="AK49" s="19">
        <v>0</v>
      </c>
      <c r="AL49" s="21">
        <v>0</v>
      </c>
      <c r="AM49" s="19">
        <v>40</v>
      </c>
      <c r="AN49" s="21">
        <v>131643.56</v>
      </c>
      <c r="AO49" s="19">
        <v>0</v>
      </c>
      <c r="AP49" s="21">
        <v>0</v>
      </c>
      <c r="AQ49" s="19">
        <v>0</v>
      </c>
      <c r="AR49" s="21">
        <v>0</v>
      </c>
      <c r="AS49" s="19">
        <v>0</v>
      </c>
      <c r="AT49" s="21">
        <v>0</v>
      </c>
      <c r="AU49" s="19">
        <v>1</v>
      </c>
      <c r="AV49" s="21">
        <v>17697</v>
      </c>
      <c r="AW49" s="19">
        <v>0</v>
      </c>
      <c r="AX49" s="21">
        <v>0</v>
      </c>
      <c r="AY49" s="19">
        <v>30</v>
      </c>
      <c r="AZ49" s="21">
        <v>98732.67</v>
      </c>
      <c r="BA49" s="19">
        <v>0</v>
      </c>
      <c r="BB49" s="21">
        <v>0</v>
      </c>
      <c r="BC49" s="19">
        <v>0</v>
      </c>
      <c r="BD49" s="21">
        <v>0</v>
      </c>
      <c r="BE49" s="19">
        <v>0</v>
      </c>
      <c r="BF49" s="21">
        <v>0</v>
      </c>
      <c r="BG49" s="21">
        <v>0</v>
      </c>
      <c r="BH49" s="19">
        <v>10</v>
      </c>
      <c r="BI49" s="21">
        <v>32910.89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f t="shared" si="3"/>
        <v>0</v>
      </c>
      <c r="BQ49" s="21">
        <v>280984.12</v>
      </c>
      <c r="BR49" s="21">
        <f t="shared" si="4"/>
        <v>610093.02</v>
      </c>
      <c r="BS49" s="21">
        <f t="shared" si="5"/>
        <v>610093.02</v>
      </c>
      <c r="BT49" s="21">
        <v>0</v>
      </c>
      <c r="BU49" s="59">
        <f t="shared" si="6"/>
        <v>7321116.2400000002</v>
      </c>
      <c r="BV49" s="24">
        <v>329108.90000000002</v>
      </c>
      <c r="BW49" s="21">
        <f t="shared" si="7"/>
        <v>329108.90000000002</v>
      </c>
      <c r="BX49" s="25">
        <v>0</v>
      </c>
      <c r="BY49" s="21">
        <v>0</v>
      </c>
      <c r="BZ49" s="21">
        <f t="shared" si="8"/>
        <v>0</v>
      </c>
      <c r="CA49" s="25"/>
    </row>
    <row r="50" spans="1:79" x14ac:dyDescent="0.25">
      <c r="A50" s="55">
        <v>40</v>
      </c>
      <c r="B50" s="56" t="s">
        <v>225</v>
      </c>
      <c r="C50" s="56" t="s">
        <v>175</v>
      </c>
      <c r="D50" s="57" t="s">
        <v>169</v>
      </c>
      <c r="E50" s="58"/>
      <c r="F50" s="57" t="s">
        <v>83</v>
      </c>
      <c r="G50" s="17" t="s">
        <v>60</v>
      </c>
      <c r="H50" s="19">
        <v>4.9000000000000004</v>
      </c>
      <c r="I50" s="21">
        <v>216788.25</v>
      </c>
      <c r="J50" s="21">
        <v>0</v>
      </c>
      <c r="K50" s="21">
        <v>0</v>
      </c>
      <c r="L50" s="21">
        <v>1.0625</v>
      </c>
      <c r="M50" s="21">
        <v>0.1875</v>
      </c>
      <c r="N50" s="21">
        <f t="shared" si="0"/>
        <v>1.25</v>
      </c>
      <c r="O50" s="21">
        <v>0</v>
      </c>
      <c r="P50" s="21">
        <v>0</v>
      </c>
      <c r="Q50" s="21">
        <v>17</v>
      </c>
      <c r="R50" s="21">
        <v>3</v>
      </c>
      <c r="S50" s="21">
        <f t="shared" si="1"/>
        <v>20</v>
      </c>
      <c r="T50" s="21">
        <v>0</v>
      </c>
      <c r="U50" s="21">
        <v>0</v>
      </c>
      <c r="V50" s="21">
        <v>184270.02</v>
      </c>
      <c r="W50" s="21">
        <v>32518.240000000002</v>
      </c>
      <c r="X50" s="21">
        <f t="shared" si="2"/>
        <v>216788.25999999998</v>
      </c>
      <c r="Y50" s="19">
        <v>25</v>
      </c>
      <c r="Z50" s="21">
        <v>54197.06</v>
      </c>
      <c r="AA50" s="19">
        <v>0</v>
      </c>
      <c r="AB50" s="21">
        <v>0</v>
      </c>
      <c r="AC50" s="21">
        <v>0</v>
      </c>
      <c r="AD50" s="19">
        <v>40</v>
      </c>
      <c r="AE50" s="21">
        <v>16</v>
      </c>
      <c r="AF50" s="21">
        <v>7078.81</v>
      </c>
      <c r="AG50" s="19">
        <v>60</v>
      </c>
      <c r="AH50" s="21">
        <v>10618.2</v>
      </c>
      <c r="AI50" s="19">
        <v>0</v>
      </c>
      <c r="AJ50" s="21">
        <v>0</v>
      </c>
      <c r="AK50" s="19">
        <v>0</v>
      </c>
      <c r="AL50" s="21">
        <v>0</v>
      </c>
      <c r="AM50" s="19">
        <v>0</v>
      </c>
      <c r="AN50" s="21">
        <v>0</v>
      </c>
      <c r="AO50" s="19">
        <v>0</v>
      </c>
      <c r="AP50" s="21">
        <v>0</v>
      </c>
      <c r="AQ50" s="19">
        <v>30</v>
      </c>
      <c r="AR50" s="21">
        <v>81295.59</v>
      </c>
      <c r="AS50" s="19">
        <v>0</v>
      </c>
      <c r="AT50" s="21">
        <v>0</v>
      </c>
      <c r="AU50" s="19">
        <v>0</v>
      </c>
      <c r="AV50" s="21">
        <v>0</v>
      </c>
      <c r="AW50" s="19">
        <v>0</v>
      </c>
      <c r="AX50" s="21">
        <v>0</v>
      </c>
      <c r="AY50" s="19">
        <v>30</v>
      </c>
      <c r="AZ50" s="21">
        <v>81295.59</v>
      </c>
      <c r="BA50" s="19">
        <v>0</v>
      </c>
      <c r="BB50" s="21">
        <v>0</v>
      </c>
      <c r="BC50" s="19">
        <v>0</v>
      </c>
      <c r="BD50" s="21">
        <v>0</v>
      </c>
      <c r="BE50" s="19">
        <v>0</v>
      </c>
      <c r="BF50" s="21">
        <v>0</v>
      </c>
      <c r="BG50" s="21">
        <v>0</v>
      </c>
      <c r="BH50" s="19">
        <v>10</v>
      </c>
      <c r="BI50" s="21">
        <v>27098.53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f t="shared" si="3"/>
        <v>0</v>
      </c>
      <c r="BQ50" s="21">
        <v>207386.71999999997</v>
      </c>
      <c r="BR50" s="21">
        <f t="shared" si="4"/>
        <v>478372.03999999992</v>
      </c>
      <c r="BS50" s="21">
        <f t="shared" si="5"/>
        <v>478372.03999999992</v>
      </c>
      <c r="BT50" s="21">
        <v>0</v>
      </c>
      <c r="BU50" s="59">
        <f t="shared" si="6"/>
        <v>5740464.4799999986</v>
      </c>
      <c r="BV50" s="24">
        <v>243886.78</v>
      </c>
      <c r="BW50" s="21">
        <f t="shared" si="7"/>
        <v>243886.78</v>
      </c>
      <c r="BX50" s="25">
        <v>0</v>
      </c>
      <c r="BY50" s="21">
        <v>0</v>
      </c>
      <c r="BZ50" s="21">
        <f t="shared" si="8"/>
        <v>0</v>
      </c>
      <c r="CA50" s="25"/>
    </row>
    <row r="51" spans="1:79" x14ac:dyDescent="0.25">
      <c r="A51" s="55">
        <v>41</v>
      </c>
      <c r="B51" s="56" t="s">
        <v>226</v>
      </c>
      <c r="C51" s="56" t="s">
        <v>209</v>
      </c>
      <c r="D51" s="57" t="s">
        <v>169</v>
      </c>
      <c r="E51" s="58"/>
      <c r="F51" s="57" t="s">
        <v>83</v>
      </c>
      <c r="G51" s="17" t="s">
        <v>182</v>
      </c>
      <c r="H51" s="19">
        <v>4.8099999999999996</v>
      </c>
      <c r="I51" s="21">
        <v>212806.43</v>
      </c>
      <c r="J51" s="21">
        <v>0</v>
      </c>
      <c r="K51" s="21">
        <v>0</v>
      </c>
      <c r="L51" s="21">
        <v>0.9375</v>
      </c>
      <c r="M51" s="21">
        <v>6.25E-2</v>
      </c>
      <c r="N51" s="21">
        <f t="shared" si="0"/>
        <v>1</v>
      </c>
      <c r="O51" s="21">
        <v>0</v>
      </c>
      <c r="P51" s="21">
        <v>0</v>
      </c>
      <c r="Q51" s="21">
        <v>15</v>
      </c>
      <c r="R51" s="21">
        <v>1</v>
      </c>
      <c r="S51" s="21">
        <f t="shared" si="1"/>
        <v>16</v>
      </c>
      <c r="T51" s="21">
        <v>0</v>
      </c>
      <c r="U51" s="21">
        <v>0</v>
      </c>
      <c r="V51" s="21">
        <v>159604.83000000002</v>
      </c>
      <c r="W51" s="21">
        <v>10640.32</v>
      </c>
      <c r="X51" s="21">
        <f t="shared" si="2"/>
        <v>170245.15000000002</v>
      </c>
      <c r="Y51" s="19">
        <v>25</v>
      </c>
      <c r="Z51" s="21">
        <v>42561.279999999999</v>
      </c>
      <c r="AA51" s="19">
        <v>0</v>
      </c>
      <c r="AB51" s="21">
        <v>0</v>
      </c>
      <c r="AC51" s="21">
        <v>0</v>
      </c>
      <c r="AD51" s="19">
        <v>0</v>
      </c>
      <c r="AE51" s="21">
        <v>0</v>
      </c>
      <c r="AF51" s="21">
        <v>0</v>
      </c>
      <c r="AG51" s="19">
        <v>0</v>
      </c>
      <c r="AH51" s="21">
        <v>0</v>
      </c>
      <c r="AI51" s="19">
        <v>0</v>
      </c>
      <c r="AJ51" s="21">
        <v>0</v>
      </c>
      <c r="AK51" s="19">
        <v>0</v>
      </c>
      <c r="AL51" s="21">
        <v>0</v>
      </c>
      <c r="AM51" s="19">
        <v>0</v>
      </c>
      <c r="AN51" s="21">
        <v>0</v>
      </c>
      <c r="AO51" s="19">
        <v>0</v>
      </c>
      <c r="AP51" s="21">
        <v>0</v>
      </c>
      <c r="AQ51" s="19">
        <v>30</v>
      </c>
      <c r="AR51" s="21">
        <v>63841.93</v>
      </c>
      <c r="AS51" s="19">
        <v>0</v>
      </c>
      <c r="AT51" s="21">
        <v>0</v>
      </c>
      <c r="AU51" s="19">
        <v>0</v>
      </c>
      <c r="AV51" s="21">
        <v>0</v>
      </c>
      <c r="AW51" s="19">
        <v>0</v>
      </c>
      <c r="AX51" s="21">
        <v>0</v>
      </c>
      <c r="AY51" s="19">
        <v>30</v>
      </c>
      <c r="AZ51" s="21">
        <v>63841.93</v>
      </c>
      <c r="BA51" s="19">
        <v>0</v>
      </c>
      <c r="BB51" s="21">
        <v>0</v>
      </c>
      <c r="BC51" s="19">
        <v>0</v>
      </c>
      <c r="BD51" s="21">
        <v>0</v>
      </c>
      <c r="BE51" s="19">
        <v>0</v>
      </c>
      <c r="BF51" s="21">
        <v>0</v>
      </c>
      <c r="BG51" s="21">
        <v>0</v>
      </c>
      <c r="BH51" s="19">
        <v>10</v>
      </c>
      <c r="BI51" s="21">
        <v>21280.639999999999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f t="shared" si="3"/>
        <v>0</v>
      </c>
      <c r="BQ51" s="21">
        <v>148964.5</v>
      </c>
      <c r="BR51" s="21">
        <f t="shared" si="4"/>
        <v>361770.93000000005</v>
      </c>
      <c r="BS51" s="21">
        <f t="shared" si="5"/>
        <v>361770.93000000005</v>
      </c>
      <c r="BT51" s="21">
        <v>0</v>
      </c>
      <c r="BU51" s="59">
        <f t="shared" si="6"/>
        <v>4341251.16</v>
      </c>
      <c r="BV51" s="24">
        <v>212806.43</v>
      </c>
      <c r="BW51" s="21">
        <f t="shared" si="7"/>
        <v>212806.43</v>
      </c>
      <c r="BX51" s="25">
        <v>0</v>
      </c>
      <c r="BY51" s="21">
        <v>0</v>
      </c>
      <c r="BZ51" s="21">
        <f t="shared" si="8"/>
        <v>0</v>
      </c>
      <c r="CA51" s="25"/>
    </row>
    <row r="52" spans="1:79" x14ac:dyDescent="0.25">
      <c r="A52" s="55">
        <v>42</v>
      </c>
      <c r="B52" s="56" t="s">
        <v>68</v>
      </c>
      <c r="C52" s="56" t="s">
        <v>227</v>
      </c>
      <c r="D52" s="57" t="s">
        <v>169</v>
      </c>
      <c r="E52" s="58"/>
      <c r="F52" s="57" t="s">
        <v>70</v>
      </c>
      <c r="G52" s="17" t="s">
        <v>51</v>
      </c>
      <c r="H52" s="19">
        <v>5.41</v>
      </c>
      <c r="I52" s="21">
        <v>239351.93</v>
      </c>
      <c r="J52" s="21">
        <v>0</v>
      </c>
      <c r="K52" s="21">
        <v>0</v>
      </c>
      <c r="L52" s="21">
        <v>0</v>
      </c>
      <c r="M52" s="21">
        <v>0.375</v>
      </c>
      <c r="N52" s="21">
        <f t="shared" si="0"/>
        <v>0.375</v>
      </c>
      <c r="O52" s="21">
        <v>0</v>
      </c>
      <c r="P52" s="21">
        <v>0</v>
      </c>
      <c r="Q52" s="21">
        <v>0</v>
      </c>
      <c r="R52" s="21">
        <v>6</v>
      </c>
      <c r="S52" s="21">
        <f t="shared" si="1"/>
        <v>6</v>
      </c>
      <c r="T52" s="21">
        <v>0</v>
      </c>
      <c r="U52" s="21">
        <v>0</v>
      </c>
      <c r="V52" s="21">
        <v>0</v>
      </c>
      <c r="W52" s="21">
        <v>71805.570000000007</v>
      </c>
      <c r="X52" s="21">
        <f t="shared" si="2"/>
        <v>71805.570000000007</v>
      </c>
      <c r="Y52" s="19">
        <v>25</v>
      </c>
      <c r="Z52" s="21">
        <v>17951.400000000001</v>
      </c>
      <c r="AA52" s="19">
        <v>0</v>
      </c>
      <c r="AB52" s="21">
        <v>0</v>
      </c>
      <c r="AC52" s="21">
        <v>0</v>
      </c>
      <c r="AD52" s="19">
        <v>0</v>
      </c>
      <c r="AE52" s="21">
        <v>0</v>
      </c>
      <c r="AF52" s="21">
        <v>0</v>
      </c>
      <c r="AG52" s="19">
        <v>0</v>
      </c>
      <c r="AH52" s="21">
        <v>0</v>
      </c>
      <c r="AI52" s="19">
        <v>0</v>
      </c>
      <c r="AJ52" s="21">
        <v>0</v>
      </c>
      <c r="AK52" s="19">
        <v>0</v>
      </c>
      <c r="AL52" s="21">
        <v>0</v>
      </c>
      <c r="AM52" s="19">
        <v>40</v>
      </c>
      <c r="AN52" s="21">
        <v>35902.79</v>
      </c>
      <c r="AO52" s="19">
        <v>0</v>
      </c>
      <c r="AP52" s="21">
        <v>0</v>
      </c>
      <c r="AQ52" s="19">
        <v>0</v>
      </c>
      <c r="AR52" s="21">
        <v>0</v>
      </c>
      <c r="AS52" s="19">
        <v>0</v>
      </c>
      <c r="AT52" s="21">
        <v>0</v>
      </c>
      <c r="AU52" s="19">
        <v>0</v>
      </c>
      <c r="AV52" s="21">
        <v>0</v>
      </c>
      <c r="AW52" s="19">
        <v>0</v>
      </c>
      <c r="AX52" s="21">
        <v>0</v>
      </c>
      <c r="AY52" s="19">
        <v>30</v>
      </c>
      <c r="AZ52" s="21">
        <v>26927.09</v>
      </c>
      <c r="BA52" s="19">
        <v>0</v>
      </c>
      <c r="BB52" s="21">
        <v>0</v>
      </c>
      <c r="BC52" s="19">
        <v>0</v>
      </c>
      <c r="BD52" s="21">
        <v>0</v>
      </c>
      <c r="BE52" s="19">
        <v>0</v>
      </c>
      <c r="BF52" s="21">
        <v>0</v>
      </c>
      <c r="BG52" s="21">
        <v>0</v>
      </c>
      <c r="BH52" s="19">
        <v>10</v>
      </c>
      <c r="BI52" s="21">
        <v>8975.7000000000007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f t="shared" si="3"/>
        <v>0</v>
      </c>
      <c r="BQ52" s="21">
        <v>71805.579999999987</v>
      </c>
      <c r="BR52" s="21">
        <f t="shared" si="4"/>
        <v>161562.54999999999</v>
      </c>
      <c r="BS52" s="21">
        <f t="shared" si="5"/>
        <v>161562.54999999999</v>
      </c>
      <c r="BT52" s="21">
        <v>0</v>
      </c>
      <c r="BU52" s="59">
        <f t="shared" si="6"/>
        <v>1938750.5999999999</v>
      </c>
      <c r="BV52" s="24">
        <v>89756.97</v>
      </c>
      <c r="BW52" s="21">
        <f t="shared" si="7"/>
        <v>89756.97</v>
      </c>
      <c r="BX52" s="25">
        <v>0</v>
      </c>
      <c r="BY52" s="21">
        <v>0</v>
      </c>
      <c r="BZ52" s="21">
        <f t="shared" si="8"/>
        <v>0</v>
      </c>
      <c r="CA52" s="25"/>
    </row>
    <row r="53" spans="1:79" x14ac:dyDescent="0.25">
      <c r="A53" s="55">
        <v>43</v>
      </c>
      <c r="B53" s="56" t="s">
        <v>228</v>
      </c>
      <c r="C53" s="56" t="s">
        <v>229</v>
      </c>
      <c r="D53" s="57" t="s">
        <v>169</v>
      </c>
      <c r="E53" s="58"/>
      <c r="F53" s="57" t="s">
        <v>70</v>
      </c>
      <c r="G53" s="17" t="s">
        <v>230</v>
      </c>
      <c r="H53" s="19">
        <v>5.41</v>
      </c>
      <c r="I53" s="21">
        <v>239351.93</v>
      </c>
      <c r="J53" s="21">
        <v>0</v>
      </c>
      <c r="K53" s="21">
        <v>0</v>
      </c>
      <c r="L53" s="21">
        <v>0.875</v>
      </c>
      <c r="M53" s="21">
        <v>0.375</v>
      </c>
      <c r="N53" s="21">
        <f t="shared" si="0"/>
        <v>1.25</v>
      </c>
      <c r="O53" s="21">
        <v>0</v>
      </c>
      <c r="P53" s="21">
        <v>0</v>
      </c>
      <c r="Q53" s="21">
        <v>14</v>
      </c>
      <c r="R53" s="21">
        <v>6</v>
      </c>
      <c r="S53" s="21">
        <f t="shared" si="1"/>
        <v>20</v>
      </c>
      <c r="T53" s="21">
        <v>0</v>
      </c>
      <c r="U53" s="21">
        <v>0</v>
      </c>
      <c r="V53" s="21">
        <v>167546.35999999999</v>
      </c>
      <c r="W53" s="21">
        <v>71805.570000000007</v>
      </c>
      <c r="X53" s="21">
        <f t="shared" si="2"/>
        <v>239351.93</v>
      </c>
      <c r="Y53" s="19">
        <v>25</v>
      </c>
      <c r="Z53" s="21">
        <v>59837.98</v>
      </c>
      <c r="AA53" s="19">
        <v>0</v>
      </c>
      <c r="AB53" s="21">
        <v>0</v>
      </c>
      <c r="AC53" s="21">
        <v>0</v>
      </c>
      <c r="AD53" s="19">
        <v>0</v>
      </c>
      <c r="AE53" s="21">
        <v>0</v>
      </c>
      <c r="AF53" s="21">
        <v>0</v>
      </c>
      <c r="AG53" s="19">
        <v>0</v>
      </c>
      <c r="AH53" s="21">
        <v>0</v>
      </c>
      <c r="AI53" s="19">
        <v>0</v>
      </c>
      <c r="AJ53" s="21">
        <v>0</v>
      </c>
      <c r="AK53" s="19">
        <v>0</v>
      </c>
      <c r="AL53" s="21">
        <v>0</v>
      </c>
      <c r="AM53" s="19">
        <v>40</v>
      </c>
      <c r="AN53" s="21">
        <v>119675.97</v>
      </c>
      <c r="AO53" s="19">
        <v>0</v>
      </c>
      <c r="AP53" s="21">
        <v>0</v>
      </c>
      <c r="AQ53" s="19">
        <v>0</v>
      </c>
      <c r="AR53" s="21">
        <v>0</v>
      </c>
      <c r="AS53" s="19">
        <v>0</v>
      </c>
      <c r="AT53" s="21">
        <v>0</v>
      </c>
      <c r="AU53" s="19">
        <v>0</v>
      </c>
      <c r="AV53" s="21">
        <v>0</v>
      </c>
      <c r="AW53" s="19">
        <v>0</v>
      </c>
      <c r="AX53" s="21">
        <v>0</v>
      </c>
      <c r="AY53" s="19">
        <v>30</v>
      </c>
      <c r="AZ53" s="21">
        <v>89756.97</v>
      </c>
      <c r="BA53" s="19">
        <v>0</v>
      </c>
      <c r="BB53" s="21">
        <v>0</v>
      </c>
      <c r="BC53" s="19">
        <v>0</v>
      </c>
      <c r="BD53" s="21">
        <v>0</v>
      </c>
      <c r="BE53" s="19">
        <v>0</v>
      </c>
      <c r="BF53" s="21">
        <v>0</v>
      </c>
      <c r="BG53" s="21">
        <v>0</v>
      </c>
      <c r="BH53" s="19">
        <v>10</v>
      </c>
      <c r="BI53" s="21">
        <v>29918.99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f t="shared" si="3"/>
        <v>0</v>
      </c>
      <c r="BQ53" s="21">
        <v>239351.92999999996</v>
      </c>
      <c r="BR53" s="21">
        <f t="shared" si="4"/>
        <v>538541.84</v>
      </c>
      <c r="BS53" s="21">
        <f t="shared" si="5"/>
        <v>538541.84</v>
      </c>
      <c r="BT53" s="21">
        <v>0</v>
      </c>
      <c r="BU53" s="59">
        <f t="shared" si="6"/>
        <v>6462502.0800000001</v>
      </c>
      <c r="BV53" s="24">
        <v>299189.90999999997</v>
      </c>
      <c r="BW53" s="21">
        <f t="shared" si="7"/>
        <v>299189.90999999997</v>
      </c>
      <c r="BX53" s="25">
        <v>0</v>
      </c>
      <c r="BY53" s="21">
        <v>0</v>
      </c>
      <c r="BZ53" s="21">
        <f t="shared" si="8"/>
        <v>0</v>
      </c>
      <c r="CA53" s="25"/>
    </row>
    <row r="54" spans="1:79" x14ac:dyDescent="0.25">
      <c r="A54" s="55">
        <v>44</v>
      </c>
      <c r="B54" s="56" t="s">
        <v>231</v>
      </c>
      <c r="C54" s="56" t="s">
        <v>197</v>
      </c>
      <c r="D54" s="57" t="s">
        <v>169</v>
      </c>
      <c r="E54" s="58"/>
      <c r="F54" s="57" t="s">
        <v>70</v>
      </c>
      <c r="G54" s="17" t="s">
        <v>103</v>
      </c>
      <c r="H54" s="19">
        <v>5.24</v>
      </c>
      <c r="I54" s="21">
        <v>231830.7</v>
      </c>
      <c r="J54" s="21">
        <v>0</v>
      </c>
      <c r="K54" s="21">
        <v>0</v>
      </c>
      <c r="L54" s="21">
        <v>1.375</v>
      </c>
      <c r="M54" s="21">
        <v>0</v>
      </c>
      <c r="N54" s="21">
        <f t="shared" si="0"/>
        <v>1.375</v>
      </c>
      <c r="O54" s="21">
        <v>0</v>
      </c>
      <c r="P54" s="21">
        <v>0</v>
      </c>
      <c r="Q54" s="21">
        <v>22</v>
      </c>
      <c r="R54" s="21">
        <v>0</v>
      </c>
      <c r="S54" s="21">
        <f t="shared" si="1"/>
        <v>22</v>
      </c>
      <c r="T54" s="21">
        <v>0</v>
      </c>
      <c r="U54" s="21">
        <v>0</v>
      </c>
      <c r="V54" s="21">
        <v>255013.77000000002</v>
      </c>
      <c r="W54" s="21">
        <v>0</v>
      </c>
      <c r="X54" s="21">
        <f t="shared" si="2"/>
        <v>255013.77000000002</v>
      </c>
      <c r="Y54" s="19">
        <v>25</v>
      </c>
      <c r="Z54" s="21">
        <v>63753.440000000002</v>
      </c>
      <c r="AA54" s="19">
        <v>0</v>
      </c>
      <c r="AB54" s="21">
        <v>0</v>
      </c>
      <c r="AC54" s="21">
        <v>0</v>
      </c>
      <c r="AD54" s="19">
        <v>50</v>
      </c>
      <c r="AE54" s="21">
        <v>12</v>
      </c>
      <c r="AF54" s="21">
        <v>6636.38</v>
      </c>
      <c r="AG54" s="19">
        <v>60</v>
      </c>
      <c r="AH54" s="21">
        <v>10618.2</v>
      </c>
      <c r="AI54" s="19">
        <v>0</v>
      </c>
      <c r="AJ54" s="21">
        <v>0</v>
      </c>
      <c r="AK54" s="19">
        <v>0</v>
      </c>
      <c r="AL54" s="21">
        <v>0</v>
      </c>
      <c r="AM54" s="19">
        <v>40</v>
      </c>
      <c r="AN54" s="21">
        <v>127506.89</v>
      </c>
      <c r="AO54" s="19">
        <v>0</v>
      </c>
      <c r="AP54" s="21">
        <v>0</v>
      </c>
      <c r="AQ54" s="19">
        <v>0</v>
      </c>
      <c r="AR54" s="21">
        <v>0</v>
      </c>
      <c r="AS54" s="19">
        <v>0</v>
      </c>
      <c r="AT54" s="21">
        <v>0</v>
      </c>
      <c r="AU54" s="19">
        <v>0</v>
      </c>
      <c r="AV54" s="21">
        <v>0</v>
      </c>
      <c r="AW54" s="19">
        <v>0</v>
      </c>
      <c r="AX54" s="21">
        <v>0</v>
      </c>
      <c r="AY54" s="19">
        <v>30</v>
      </c>
      <c r="AZ54" s="21">
        <v>95630.16</v>
      </c>
      <c r="BA54" s="19">
        <v>0</v>
      </c>
      <c r="BB54" s="21">
        <v>0</v>
      </c>
      <c r="BC54" s="19">
        <v>0</v>
      </c>
      <c r="BD54" s="21">
        <v>0</v>
      </c>
      <c r="BE54" s="19">
        <v>0</v>
      </c>
      <c r="BF54" s="21">
        <v>0</v>
      </c>
      <c r="BG54" s="21">
        <v>0</v>
      </c>
      <c r="BH54" s="19">
        <v>10</v>
      </c>
      <c r="BI54" s="21">
        <v>31876.720000000001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f t="shared" si="3"/>
        <v>0</v>
      </c>
      <c r="BQ54" s="21">
        <v>272268.35000000003</v>
      </c>
      <c r="BR54" s="21">
        <f t="shared" si="4"/>
        <v>591035.56000000006</v>
      </c>
      <c r="BS54" s="21">
        <f t="shared" si="5"/>
        <v>591035.56000000006</v>
      </c>
      <c r="BT54" s="21">
        <v>0</v>
      </c>
      <c r="BU54" s="59">
        <f t="shared" si="6"/>
        <v>7092426.7200000007</v>
      </c>
      <c r="BV54" s="24">
        <v>318767.21000000002</v>
      </c>
      <c r="BW54" s="21">
        <f t="shared" si="7"/>
        <v>318767.21000000002</v>
      </c>
      <c r="BX54" s="25">
        <v>0</v>
      </c>
      <c r="BY54" s="21">
        <v>318767.21000000002</v>
      </c>
      <c r="BZ54" s="21">
        <f t="shared" si="8"/>
        <v>318767.21000000002</v>
      </c>
      <c r="CA54" s="25"/>
    </row>
    <row r="55" spans="1:79" x14ac:dyDescent="0.25">
      <c r="A55" s="55">
        <v>45</v>
      </c>
      <c r="B55" s="56" t="s">
        <v>232</v>
      </c>
      <c r="C55" s="56" t="s">
        <v>175</v>
      </c>
      <c r="D55" s="57" t="s">
        <v>169</v>
      </c>
      <c r="E55" s="58"/>
      <c r="F55" s="57" t="s">
        <v>171</v>
      </c>
      <c r="G55" s="17" t="s">
        <v>224</v>
      </c>
      <c r="H55" s="19">
        <v>5.2</v>
      </c>
      <c r="I55" s="21">
        <v>230061</v>
      </c>
      <c r="J55" s="21">
        <v>0</v>
      </c>
      <c r="K55" s="21">
        <v>0</v>
      </c>
      <c r="L55" s="21">
        <v>1.375</v>
      </c>
      <c r="M55" s="21">
        <v>6.25E-2</v>
      </c>
      <c r="N55" s="21">
        <f t="shared" si="0"/>
        <v>1.4375</v>
      </c>
      <c r="O55" s="21">
        <v>0</v>
      </c>
      <c r="P55" s="21">
        <v>0</v>
      </c>
      <c r="Q55" s="21">
        <v>22</v>
      </c>
      <c r="R55" s="21">
        <v>1</v>
      </c>
      <c r="S55" s="21">
        <f t="shared" si="1"/>
        <v>23</v>
      </c>
      <c r="T55" s="21">
        <v>0</v>
      </c>
      <c r="U55" s="21">
        <v>0</v>
      </c>
      <c r="V55" s="21">
        <v>253067.1</v>
      </c>
      <c r="W55" s="21">
        <v>11503.05</v>
      </c>
      <c r="X55" s="21">
        <f t="shared" si="2"/>
        <v>264570.15000000002</v>
      </c>
      <c r="Y55" s="19">
        <v>25</v>
      </c>
      <c r="Z55" s="21">
        <v>66142.539999999994</v>
      </c>
      <c r="AA55" s="19">
        <v>0</v>
      </c>
      <c r="AB55" s="21">
        <v>0</v>
      </c>
      <c r="AC55" s="21">
        <v>0</v>
      </c>
      <c r="AD55" s="19">
        <v>40</v>
      </c>
      <c r="AE55" s="21">
        <v>17</v>
      </c>
      <c r="AF55" s="21">
        <v>7521.23</v>
      </c>
      <c r="AG55" s="19">
        <v>0</v>
      </c>
      <c r="AH55" s="21">
        <v>0</v>
      </c>
      <c r="AI55" s="19">
        <v>0</v>
      </c>
      <c r="AJ55" s="21">
        <v>0</v>
      </c>
      <c r="AK55" s="19">
        <v>0</v>
      </c>
      <c r="AL55" s="21">
        <v>0</v>
      </c>
      <c r="AM55" s="19">
        <v>0</v>
      </c>
      <c r="AN55" s="21">
        <v>0</v>
      </c>
      <c r="AO55" s="19">
        <v>35</v>
      </c>
      <c r="AP55" s="21">
        <v>115749.44</v>
      </c>
      <c r="AQ55" s="19">
        <v>0</v>
      </c>
      <c r="AR55" s="21">
        <v>0</v>
      </c>
      <c r="AS55" s="19">
        <v>0</v>
      </c>
      <c r="AT55" s="21">
        <v>0</v>
      </c>
      <c r="AU55" s="19">
        <v>0</v>
      </c>
      <c r="AV55" s="21">
        <v>0</v>
      </c>
      <c r="AW55" s="19">
        <v>0</v>
      </c>
      <c r="AX55" s="21">
        <v>0</v>
      </c>
      <c r="AY55" s="19">
        <v>30</v>
      </c>
      <c r="AZ55" s="21">
        <v>99213.8</v>
      </c>
      <c r="BA55" s="19">
        <v>0</v>
      </c>
      <c r="BB55" s="21">
        <v>0</v>
      </c>
      <c r="BC55" s="19">
        <v>0</v>
      </c>
      <c r="BD55" s="21">
        <v>0</v>
      </c>
      <c r="BE55" s="19">
        <v>0</v>
      </c>
      <c r="BF55" s="21">
        <v>0</v>
      </c>
      <c r="BG55" s="21">
        <v>0</v>
      </c>
      <c r="BH55" s="19">
        <v>10</v>
      </c>
      <c r="BI55" s="21">
        <v>33071.269999999997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f t="shared" si="3"/>
        <v>0</v>
      </c>
      <c r="BQ55" s="21">
        <v>255555.74000000005</v>
      </c>
      <c r="BR55" s="21">
        <f t="shared" si="4"/>
        <v>586268.43000000005</v>
      </c>
      <c r="BS55" s="21">
        <f t="shared" si="5"/>
        <v>586268.43000000005</v>
      </c>
      <c r="BT55" s="21">
        <v>0</v>
      </c>
      <c r="BU55" s="59">
        <f t="shared" si="6"/>
        <v>7035221.1600000001</v>
      </c>
      <c r="BV55" s="24">
        <v>330712.69</v>
      </c>
      <c r="BW55" s="21">
        <f t="shared" si="7"/>
        <v>330712.69</v>
      </c>
      <c r="BX55" s="25">
        <v>0</v>
      </c>
      <c r="BY55" s="21">
        <v>0</v>
      </c>
      <c r="BZ55" s="21">
        <f t="shared" si="8"/>
        <v>0</v>
      </c>
      <c r="CA55" s="25"/>
    </row>
    <row r="56" spans="1:79" x14ac:dyDescent="0.25">
      <c r="A56" s="55">
        <v>46</v>
      </c>
      <c r="B56" s="56" t="s">
        <v>233</v>
      </c>
      <c r="C56" s="56" t="s">
        <v>209</v>
      </c>
      <c r="D56" s="57" t="s">
        <v>169</v>
      </c>
      <c r="E56" s="58"/>
      <c r="F56" s="57" t="s">
        <v>83</v>
      </c>
      <c r="G56" s="17" t="s">
        <v>234</v>
      </c>
      <c r="H56" s="19">
        <v>4.99</v>
      </c>
      <c r="I56" s="21">
        <v>220770.08</v>
      </c>
      <c r="J56" s="21">
        <v>0</v>
      </c>
      <c r="K56" s="21">
        <v>0</v>
      </c>
      <c r="L56" s="21">
        <v>0.375</v>
      </c>
      <c r="M56" s="21">
        <v>0.75</v>
      </c>
      <c r="N56" s="21">
        <f t="shared" si="0"/>
        <v>1.125</v>
      </c>
      <c r="O56" s="21">
        <v>0</v>
      </c>
      <c r="P56" s="21">
        <v>0</v>
      </c>
      <c r="Q56" s="21">
        <v>6</v>
      </c>
      <c r="R56" s="21">
        <v>12</v>
      </c>
      <c r="S56" s="21">
        <f t="shared" si="1"/>
        <v>18</v>
      </c>
      <c r="T56" s="21">
        <v>0</v>
      </c>
      <c r="U56" s="21">
        <v>0</v>
      </c>
      <c r="V56" s="21">
        <v>66231.02</v>
      </c>
      <c r="W56" s="21">
        <v>132462.04</v>
      </c>
      <c r="X56" s="21">
        <f t="shared" si="2"/>
        <v>198693.06</v>
      </c>
      <c r="Y56" s="19">
        <v>25</v>
      </c>
      <c r="Z56" s="21">
        <v>49673.279999999999</v>
      </c>
      <c r="AA56" s="19">
        <v>0</v>
      </c>
      <c r="AB56" s="21">
        <v>0</v>
      </c>
      <c r="AC56" s="21">
        <v>0</v>
      </c>
      <c r="AD56" s="19">
        <v>0</v>
      </c>
      <c r="AE56" s="21">
        <v>0</v>
      </c>
      <c r="AF56" s="21">
        <v>0</v>
      </c>
      <c r="AG56" s="19">
        <v>0</v>
      </c>
      <c r="AH56" s="21">
        <v>0</v>
      </c>
      <c r="AI56" s="19">
        <v>0</v>
      </c>
      <c r="AJ56" s="21">
        <v>0</v>
      </c>
      <c r="AK56" s="19">
        <v>0</v>
      </c>
      <c r="AL56" s="21">
        <v>0</v>
      </c>
      <c r="AM56" s="19">
        <v>0</v>
      </c>
      <c r="AN56" s="21">
        <v>0</v>
      </c>
      <c r="AO56" s="19">
        <v>0</v>
      </c>
      <c r="AP56" s="21">
        <v>0</v>
      </c>
      <c r="AQ56" s="19">
        <v>30</v>
      </c>
      <c r="AR56" s="21">
        <v>74509.899999999994</v>
      </c>
      <c r="AS56" s="19">
        <v>0</v>
      </c>
      <c r="AT56" s="21">
        <v>0</v>
      </c>
      <c r="AU56" s="19">
        <v>0</v>
      </c>
      <c r="AV56" s="21">
        <v>0</v>
      </c>
      <c r="AW56" s="19">
        <v>0</v>
      </c>
      <c r="AX56" s="21">
        <v>0</v>
      </c>
      <c r="AY56" s="19">
        <v>30</v>
      </c>
      <c r="AZ56" s="21">
        <v>74509.899999999994</v>
      </c>
      <c r="BA56" s="19">
        <v>0</v>
      </c>
      <c r="BB56" s="21">
        <v>0</v>
      </c>
      <c r="BC56" s="19">
        <v>0</v>
      </c>
      <c r="BD56" s="21">
        <v>0</v>
      </c>
      <c r="BE56" s="19">
        <v>0</v>
      </c>
      <c r="BF56" s="21">
        <v>0</v>
      </c>
      <c r="BG56" s="21">
        <v>0</v>
      </c>
      <c r="BH56" s="19">
        <v>10</v>
      </c>
      <c r="BI56" s="21">
        <v>24836.639999999999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f t="shared" si="3"/>
        <v>0</v>
      </c>
      <c r="BQ56" s="21">
        <v>173856.44</v>
      </c>
      <c r="BR56" s="21">
        <f t="shared" si="4"/>
        <v>422222.78</v>
      </c>
      <c r="BS56" s="21">
        <f t="shared" si="5"/>
        <v>422222.78</v>
      </c>
      <c r="BT56" s="21">
        <v>0</v>
      </c>
      <c r="BU56" s="59">
        <f t="shared" si="6"/>
        <v>5066673.3600000003</v>
      </c>
      <c r="BV56" s="24">
        <v>248366.34</v>
      </c>
      <c r="BW56" s="21">
        <f t="shared" si="7"/>
        <v>248366.34</v>
      </c>
      <c r="BX56" s="25">
        <v>0</v>
      </c>
      <c r="BY56" s="21">
        <v>0</v>
      </c>
      <c r="BZ56" s="21">
        <f t="shared" si="8"/>
        <v>0</v>
      </c>
      <c r="CA56" s="25"/>
    </row>
    <row r="57" spans="1:79" x14ac:dyDescent="0.25">
      <c r="A57" s="55">
        <v>47</v>
      </c>
      <c r="B57" s="56" t="s">
        <v>235</v>
      </c>
      <c r="C57" s="56" t="s">
        <v>170</v>
      </c>
      <c r="D57" s="57" t="s">
        <v>169</v>
      </c>
      <c r="E57" s="58"/>
      <c r="F57" s="57" t="s">
        <v>70</v>
      </c>
      <c r="G57" s="17" t="s">
        <v>95</v>
      </c>
      <c r="H57" s="19">
        <v>5.24</v>
      </c>
      <c r="I57" s="21">
        <v>231830.7</v>
      </c>
      <c r="J57" s="21">
        <v>0</v>
      </c>
      <c r="K57" s="21">
        <v>0</v>
      </c>
      <c r="L57" s="21">
        <v>0.3125</v>
      </c>
      <c r="M57" s="21">
        <v>0.875</v>
      </c>
      <c r="N57" s="21">
        <f t="shared" si="0"/>
        <v>1.1875</v>
      </c>
      <c r="O57" s="21">
        <v>0</v>
      </c>
      <c r="P57" s="21">
        <v>0</v>
      </c>
      <c r="Q57" s="21">
        <v>5</v>
      </c>
      <c r="R57" s="21">
        <v>14</v>
      </c>
      <c r="S57" s="21">
        <f t="shared" si="1"/>
        <v>19</v>
      </c>
      <c r="T57" s="21">
        <v>0</v>
      </c>
      <c r="U57" s="21">
        <v>0</v>
      </c>
      <c r="V57" s="21">
        <v>57957.67</v>
      </c>
      <c r="W57" s="21">
        <v>162281.47999999998</v>
      </c>
      <c r="X57" s="21">
        <f t="shared" si="2"/>
        <v>220239.14999999997</v>
      </c>
      <c r="Y57" s="19">
        <v>25</v>
      </c>
      <c r="Z57" s="21">
        <v>55059.8</v>
      </c>
      <c r="AA57" s="19">
        <v>0</v>
      </c>
      <c r="AB57" s="21">
        <v>0</v>
      </c>
      <c r="AC57" s="21">
        <v>0</v>
      </c>
      <c r="AD57" s="19">
        <v>0</v>
      </c>
      <c r="AE57" s="21">
        <v>0</v>
      </c>
      <c r="AF57" s="21">
        <v>0</v>
      </c>
      <c r="AG57" s="19">
        <v>0</v>
      </c>
      <c r="AH57" s="21">
        <v>0</v>
      </c>
      <c r="AI57" s="19">
        <v>0</v>
      </c>
      <c r="AJ57" s="21">
        <v>0</v>
      </c>
      <c r="AK57" s="19">
        <v>0</v>
      </c>
      <c r="AL57" s="21">
        <v>0</v>
      </c>
      <c r="AM57" s="19">
        <v>40</v>
      </c>
      <c r="AN57" s="21">
        <v>110119.59</v>
      </c>
      <c r="AO57" s="19">
        <v>0</v>
      </c>
      <c r="AP57" s="21">
        <v>0</v>
      </c>
      <c r="AQ57" s="19">
        <v>0</v>
      </c>
      <c r="AR57" s="21">
        <v>0</v>
      </c>
      <c r="AS57" s="19">
        <v>0</v>
      </c>
      <c r="AT57" s="21">
        <v>0</v>
      </c>
      <c r="AU57" s="19">
        <v>1</v>
      </c>
      <c r="AV57" s="21">
        <v>17697</v>
      </c>
      <c r="AW57" s="19">
        <v>0</v>
      </c>
      <c r="AX57" s="21">
        <v>0</v>
      </c>
      <c r="AY57" s="19">
        <v>30</v>
      </c>
      <c r="AZ57" s="21">
        <v>82589.69</v>
      </c>
      <c r="BA57" s="19">
        <v>0</v>
      </c>
      <c r="BB57" s="21">
        <v>0</v>
      </c>
      <c r="BC57" s="19">
        <v>0</v>
      </c>
      <c r="BD57" s="21">
        <v>0</v>
      </c>
      <c r="BE57" s="19">
        <v>0</v>
      </c>
      <c r="BF57" s="21">
        <v>0</v>
      </c>
      <c r="BG57" s="21">
        <v>0</v>
      </c>
      <c r="BH57" s="19">
        <v>10</v>
      </c>
      <c r="BI57" s="21">
        <v>27529.9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f t="shared" si="3"/>
        <v>0</v>
      </c>
      <c r="BQ57" s="21">
        <v>237936.18000000005</v>
      </c>
      <c r="BR57" s="21">
        <f t="shared" si="4"/>
        <v>513235.13</v>
      </c>
      <c r="BS57" s="21">
        <f t="shared" si="5"/>
        <v>513235.13</v>
      </c>
      <c r="BT57" s="21">
        <v>0</v>
      </c>
      <c r="BU57" s="59">
        <f t="shared" si="6"/>
        <v>6158821.5600000005</v>
      </c>
      <c r="BV57" s="24">
        <v>275298.96000000002</v>
      </c>
      <c r="BW57" s="21">
        <f t="shared" si="7"/>
        <v>275298.96000000002</v>
      </c>
      <c r="BX57" s="25">
        <v>0</v>
      </c>
      <c r="BY57" s="21">
        <v>0</v>
      </c>
      <c r="BZ57" s="21">
        <f t="shared" si="8"/>
        <v>0</v>
      </c>
      <c r="CA57" s="25"/>
    </row>
    <row r="58" spans="1:79" x14ac:dyDescent="0.25">
      <c r="A58" s="55">
        <v>48</v>
      </c>
      <c r="B58" s="56" t="s">
        <v>236</v>
      </c>
      <c r="C58" s="56" t="s">
        <v>170</v>
      </c>
      <c r="D58" s="57" t="s">
        <v>169</v>
      </c>
      <c r="E58" s="58"/>
      <c r="F58" s="57" t="s">
        <v>176</v>
      </c>
      <c r="G58" s="17" t="s">
        <v>237</v>
      </c>
      <c r="H58" s="19">
        <v>4.1399999999999997</v>
      </c>
      <c r="I58" s="21">
        <v>183163.95</v>
      </c>
      <c r="J58" s="21">
        <v>0</v>
      </c>
      <c r="K58" s="21">
        <v>0</v>
      </c>
      <c r="L58" s="21">
        <v>0.75</v>
      </c>
      <c r="M58" s="21">
        <v>0</v>
      </c>
      <c r="N58" s="21">
        <f t="shared" si="0"/>
        <v>0.75</v>
      </c>
      <c r="O58" s="21">
        <v>0</v>
      </c>
      <c r="P58" s="21">
        <v>0</v>
      </c>
      <c r="Q58" s="21">
        <v>12</v>
      </c>
      <c r="R58" s="21">
        <v>0</v>
      </c>
      <c r="S58" s="21">
        <f t="shared" si="1"/>
        <v>12</v>
      </c>
      <c r="T58" s="21">
        <v>0</v>
      </c>
      <c r="U58" s="21">
        <v>0</v>
      </c>
      <c r="V58" s="21">
        <v>109898.35999999999</v>
      </c>
      <c r="W58" s="21">
        <v>0</v>
      </c>
      <c r="X58" s="21">
        <f t="shared" si="2"/>
        <v>109898.35999999999</v>
      </c>
      <c r="Y58" s="19">
        <v>25</v>
      </c>
      <c r="Z58" s="21">
        <v>27474.6</v>
      </c>
      <c r="AA58" s="19">
        <v>0</v>
      </c>
      <c r="AB58" s="21">
        <v>0</v>
      </c>
      <c r="AC58" s="21">
        <v>0</v>
      </c>
      <c r="AD58" s="19">
        <v>0</v>
      </c>
      <c r="AE58" s="21">
        <v>0</v>
      </c>
      <c r="AF58" s="21">
        <v>0</v>
      </c>
      <c r="AG58" s="19">
        <v>0</v>
      </c>
      <c r="AH58" s="21">
        <v>0</v>
      </c>
      <c r="AI58" s="19">
        <v>0</v>
      </c>
      <c r="AJ58" s="21">
        <v>0</v>
      </c>
      <c r="AK58" s="19">
        <v>0</v>
      </c>
      <c r="AL58" s="21">
        <v>0</v>
      </c>
      <c r="AM58" s="19">
        <v>0</v>
      </c>
      <c r="AN58" s="21">
        <v>0</v>
      </c>
      <c r="AO58" s="19">
        <v>0</v>
      </c>
      <c r="AP58" s="21">
        <v>0</v>
      </c>
      <c r="AQ58" s="19">
        <v>0</v>
      </c>
      <c r="AR58" s="21">
        <v>0</v>
      </c>
      <c r="AS58" s="19">
        <v>0</v>
      </c>
      <c r="AT58" s="21">
        <v>0</v>
      </c>
      <c r="AU58" s="19">
        <v>0</v>
      </c>
      <c r="AV58" s="21">
        <v>0</v>
      </c>
      <c r="AW58" s="19">
        <v>0</v>
      </c>
      <c r="AX58" s="21">
        <v>0</v>
      </c>
      <c r="AY58" s="19">
        <v>30</v>
      </c>
      <c r="AZ58" s="21">
        <v>41211.89</v>
      </c>
      <c r="BA58" s="19">
        <v>0</v>
      </c>
      <c r="BB58" s="21">
        <v>0</v>
      </c>
      <c r="BC58" s="19">
        <v>0</v>
      </c>
      <c r="BD58" s="21">
        <v>0</v>
      </c>
      <c r="BE58" s="19">
        <v>0</v>
      </c>
      <c r="BF58" s="21">
        <v>0</v>
      </c>
      <c r="BG58" s="21">
        <v>0</v>
      </c>
      <c r="BH58" s="19">
        <v>10</v>
      </c>
      <c r="BI58" s="21">
        <v>13737.3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f t="shared" si="3"/>
        <v>0</v>
      </c>
      <c r="BQ58" s="21">
        <v>54949.19</v>
      </c>
      <c r="BR58" s="21">
        <f t="shared" si="4"/>
        <v>192322.15</v>
      </c>
      <c r="BS58" s="21">
        <f t="shared" si="5"/>
        <v>192322.15</v>
      </c>
      <c r="BT58" s="21">
        <v>0</v>
      </c>
      <c r="BU58" s="59">
        <f t="shared" si="6"/>
        <v>2307865.7999999998</v>
      </c>
      <c r="BV58" s="24">
        <v>183163.95</v>
      </c>
      <c r="BW58" s="21">
        <f t="shared" si="7"/>
        <v>183163.95</v>
      </c>
      <c r="BX58" s="25">
        <v>0</v>
      </c>
      <c r="BY58" s="21">
        <v>0</v>
      </c>
      <c r="BZ58" s="21">
        <f t="shared" si="8"/>
        <v>0</v>
      </c>
      <c r="CA58" s="25"/>
    </row>
    <row r="59" spans="1:79" x14ac:dyDescent="0.25">
      <c r="A59" s="55">
        <v>49</v>
      </c>
      <c r="B59" s="56" t="s">
        <v>238</v>
      </c>
      <c r="C59" s="56" t="s">
        <v>197</v>
      </c>
      <c r="D59" s="57" t="s">
        <v>169</v>
      </c>
      <c r="E59" s="58"/>
      <c r="F59" s="57" t="s">
        <v>83</v>
      </c>
      <c r="G59" s="17" t="s">
        <v>76</v>
      </c>
      <c r="H59" s="19">
        <v>4.66</v>
      </c>
      <c r="I59" s="21">
        <v>206170.05</v>
      </c>
      <c r="J59" s="21">
        <v>0</v>
      </c>
      <c r="K59" s="21">
        <v>0</v>
      </c>
      <c r="L59" s="21">
        <v>1.25</v>
      </c>
      <c r="M59" s="21">
        <v>0</v>
      </c>
      <c r="N59" s="21">
        <f t="shared" si="0"/>
        <v>1.25</v>
      </c>
      <c r="O59" s="21">
        <v>0</v>
      </c>
      <c r="P59" s="21">
        <v>0</v>
      </c>
      <c r="Q59" s="21">
        <v>20</v>
      </c>
      <c r="R59" s="21">
        <v>0</v>
      </c>
      <c r="S59" s="21">
        <f t="shared" si="1"/>
        <v>20</v>
      </c>
      <c r="T59" s="21">
        <v>0</v>
      </c>
      <c r="U59" s="21">
        <v>0</v>
      </c>
      <c r="V59" s="21">
        <v>206170.04</v>
      </c>
      <c r="W59" s="21">
        <v>0</v>
      </c>
      <c r="X59" s="21">
        <f t="shared" si="2"/>
        <v>206170.04</v>
      </c>
      <c r="Y59" s="19">
        <v>25</v>
      </c>
      <c r="Z59" s="21">
        <v>51542.52</v>
      </c>
      <c r="AA59" s="19">
        <v>0</v>
      </c>
      <c r="AB59" s="21">
        <v>0</v>
      </c>
      <c r="AC59" s="21">
        <v>0</v>
      </c>
      <c r="AD59" s="19">
        <v>50</v>
      </c>
      <c r="AE59" s="21">
        <v>12</v>
      </c>
      <c r="AF59" s="21">
        <v>6636.38</v>
      </c>
      <c r="AG59" s="19">
        <v>60</v>
      </c>
      <c r="AH59" s="21">
        <v>10618.2</v>
      </c>
      <c r="AI59" s="19">
        <v>0</v>
      </c>
      <c r="AJ59" s="21">
        <v>0</v>
      </c>
      <c r="AK59" s="19">
        <v>0</v>
      </c>
      <c r="AL59" s="21">
        <v>0</v>
      </c>
      <c r="AM59" s="19">
        <v>0</v>
      </c>
      <c r="AN59" s="21">
        <v>0</v>
      </c>
      <c r="AO59" s="19">
        <v>0</v>
      </c>
      <c r="AP59" s="21">
        <v>0</v>
      </c>
      <c r="AQ59" s="19">
        <v>30</v>
      </c>
      <c r="AR59" s="21">
        <v>77313.77</v>
      </c>
      <c r="AS59" s="19">
        <v>0</v>
      </c>
      <c r="AT59" s="21">
        <v>0</v>
      </c>
      <c r="AU59" s="19">
        <v>0</v>
      </c>
      <c r="AV59" s="21">
        <v>0</v>
      </c>
      <c r="AW59" s="19">
        <v>0</v>
      </c>
      <c r="AX59" s="21">
        <v>0</v>
      </c>
      <c r="AY59" s="19">
        <v>30</v>
      </c>
      <c r="AZ59" s="21">
        <v>77313.77</v>
      </c>
      <c r="BA59" s="19">
        <v>0</v>
      </c>
      <c r="BB59" s="21">
        <v>0</v>
      </c>
      <c r="BC59" s="19">
        <v>0</v>
      </c>
      <c r="BD59" s="21">
        <v>0</v>
      </c>
      <c r="BE59" s="19">
        <v>0</v>
      </c>
      <c r="BF59" s="21">
        <v>0</v>
      </c>
      <c r="BG59" s="21">
        <v>0</v>
      </c>
      <c r="BH59" s="19">
        <v>10</v>
      </c>
      <c r="BI59" s="21">
        <v>25771.26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f t="shared" si="3"/>
        <v>0</v>
      </c>
      <c r="BQ59" s="21">
        <v>197653.38</v>
      </c>
      <c r="BR59" s="21">
        <f t="shared" si="4"/>
        <v>455365.94</v>
      </c>
      <c r="BS59" s="21">
        <f t="shared" si="5"/>
        <v>455365.94</v>
      </c>
      <c r="BT59" s="21">
        <v>0</v>
      </c>
      <c r="BU59" s="59">
        <f t="shared" si="6"/>
        <v>5464391.2800000003</v>
      </c>
      <c r="BV59" s="24">
        <v>257712.56</v>
      </c>
      <c r="BW59" s="21">
        <f t="shared" si="7"/>
        <v>257712.56</v>
      </c>
      <c r="BX59" s="25">
        <v>0</v>
      </c>
      <c r="BY59" s="21">
        <v>257712.56</v>
      </c>
      <c r="BZ59" s="21">
        <f t="shared" si="8"/>
        <v>257712.56</v>
      </c>
      <c r="CA59" s="25"/>
    </row>
    <row r="60" spans="1:79" x14ac:dyDescent="0.25">
      <c r="A60" s="55">
        <v>50</v>
      </c>
      <c r="B60" s="56" t="s">
        <v>239</v>
      </c>
      <c r="C60" s="56" t="s">
        <v>192</v>
      </c>
      <c r="D60" s="57" t="s">
        <v>169</v>
      </c>
      <c r="E60" s="58"/>
      <c r="F60" s="57" t="s">
        <v>83</v>
      </c>
      <c r="G60" s="17" t="s">
        <v>76</v>
      </c>
      <c r="H60" s="19">
        <v>4.66</v>
      </c>
      <c r="I60" s="21">
        <v>206170.05</v>
      </c>
      <c r="J60" s="21">
        <v>0</v>
      </c>
      <c r="K60" s="21">
        <v>0.125</v>
      </c>
      <c r="L60" s="21">
        <v>1.1875</v>
      </c>
      <c r="M60" s="21">
        <v>0</v>
      </c>
      <c r="N60" s="21">
        <f t="shared" si="0"/>
        <v>1.3125</v>
      </c>
      <c r="O60" s="21">
        <v>0</v>
      </c>
      <c r="P60" s="21">
        <v>2</v>
      </c>
      <c r="Q60" s="21">
        <v>19</v>
      </c>
      <c r="R60" s="21">
        <v>0</v>
      </c>
      <c r="S60" s="21">
        <f t="shared" si="1"/>
        <v>21</v>
      </c>
      <c r="T60" s="21">
        <v>0</v>
      </c>
      <c r="U60" s="21">
        <v>20617</v>
      </c>
      <c r="V60" s="21">
        <v>195861.55</v>
      </c>
      <c r="W60" s="21">
        <v>0</v>
      </c>
      <c r="X60" s="21">
        <f t="shared" si="2"/>
        <v>216478.55</v>
      </c>
      <c r="Y60" s="19">
        <v>25</v>
      </c>
      <c r="Z60" s="21">
        <v>54119.64</v>
      </c>
      <c r="AA60" s="19">
        <v>0</v>
      </c>
      <c r="AB60" s="21">
        <v>0</v>
      </c>
      <c r="AC60" s="21">
        <v>0</v>
      </c>
      <c r="AD60" s="19">
        <v>50</v>
      </c>
      <c r="AE60" s="21">
        <v>10.5</v>
      </c>
      <c r="AF60" s="21">
        <v>5806.83</v>
      </c>
      <c r="AG60" s="19">
        <v>60</v>
      </c>
      <c r="AH60" s="21">
        <v>10618.2</v>
      </c>
      <c r="AI60" s="19">
        <v>0</v>
      </c>
      <c r="AJ60" s="21">
        <v>0</v>
      </c>
      <c r="AK60" s="19">
        <v>0</v>
      </c>
      <c r="AL60" s="21">
        <v>0</v>
      </c>
      <c r="AM60" s="19">
        <v>0</v>
      </c>
      <c r="AN60" s="21">
        <v>0</v>
      </c>
      <c r="AO60" s="19">
        <v>0</v>
      </c>
      <c r="AP60" s="21">
        <v>0</v>
      </c>
      <c r="AQ60" s="19">
        <v>30</v>
      </c>
      <c r="AR60" s="21">
        <v>81179.460000000006</v>
      </c>
      <c r="AS60" s="19">
        <v>0</v>
      </c>
      <c r="AT60" s="21">
        <v>0</v>
      </c>
      <c r="AU60" s="19">
        <v>0</v>
      </c>
      <c r="AV60" s="21">
        <v>0</v>
      </c>
      <c r="AW60" s="19">
        <v>0</v>
      </c>
      <c r="AX60" s="21">
        <v>0</v>
      </c>
      <c r="AY60" s="19">
        <v>30</v>
      </c>
      <c r="AZ60" s="21">
        <v>81179.460000000006</v>
      </c>
      <c r="BA60" s="19">
        <v>0</v>
      </c>
      <c r="BB60" s="21">
        <v>0</v>
      </c>
      <c r="BC60" s="19">
        <v>0</v>
      </c>
      <c r="BD60" s="21">
        <v>0</v>
      </c>
      <c r="BE60" s="19">
        <v>0</v>
      </c>
      <c r="BF60" s="21">
        <v>0</v>
      </c>
      <c r="BG60" s="21">
        <v>0</v>
      </c>
      <c r="BH60" s="19">
        <v>10</v>
      </c>
      <c r="BI60" s="21">
        <v>27059.82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f t="shared" si="3"/>
        <v>0</v>
      </c>
      <c r="BQ60" s="21">
        <v>205843.77000000002</v>
      </c>
      <c r="BR60" s="21">
        <f t="shared" si="4"/>
        <v>476441.96</v>
      </c>
      <c r="BS60" s="21">
        <f t="shared" si="5"/>
        <v>476441.96</v>
      </c>
      <c r="BT60" s="21">
        <v>0</v>
      </c>
      <c r="BU60" s="59">
        <f t="shared" si="6"/>
        <v>5717303.5200000005</v>
      </c>
      <c r="BV60" s="24">
        <v>206170.05</v>
      </c>
      <c r="BW60" s="21">
        <f t="shared" si="7"/>
        <v>206170.05</v>
      </c>
      <c r="BX60" s="25">
        <v>0</v>
      </c>
      <c r="BY60" s="21">
        <v>0</v>
      </c>
      <c r="BZ60" s="21">
        <f t="shared" si="8"/>
        <v>0</v>
      </c>
      <c r="CA60" s="25"/>
    </row>
    <row r="61" spans="1:79" x14ac:dyDescent="0.25">
      <c r="A61" s="55">
        <v>51</v>
      </c>
      <c r="B61" s="56" t="s">
        <v>240</v>
      </c>
      <c r="C61" s="56" t="s">
        <v>216</v>
      </c>
      <c r="D61" s="57" t="s">
        <v>169</v>
      </c>
      <c r="E61" s="58"/>
      <c r="F61" s="57" t="s">
        <v>171</v>
      </c>
      <c r="G61" s="17" t="s">
        <v>241</v>
      </c>
      <c r="H61" s="19">
        <v>5.03</v>
      </c>
      <c r="I61" s="21">
        <v>222539.78</v>
      </c>
      <c r="J61" s="21">
        <v>0</v>
      </c>
      <c r="K61" s="21">
        <v>0.375</v>
      </c>
      <c r="L61" s="21">
        <v>0.75</v>
      </c>
      <c r="M61" s="21">
        <v>0.375</v>
      </c>
      <c r="N61" s="21">
        <f t="shared" si="0"/>
        <v>1.5</v>
      </c>
      <c r="O61" s="21">
        <v>0</v>
      </c>
      <c r="P61" s="21">
        <v>6</v>
      </c>
      <c r="Q61" s="21">
        <v>12</v>
      </c>
      <c r="R61" s="21">
        <v>6</v>
      </c>
      <c r="S61" s="21">
        <f t="shared" si="1"/>
        <v>24</v>
      </c>
      <c r="T61" s="21">
        <v>0</v>
      </c>
      <c r="U61" s="21">
        <v>66761.94</v>
      </c>
      <c r="V61" s="21">
        <v>133523.88</v>
      </c>
      <c r="W61" s="21">
        <v>66761.94</v>
      </c>
      <c r="X61" s="21">
        <f t="shared" si="2"/>
        <v>267047.76</v>
      </c>
      <c r="Y61" s="19">
        <v>25</v>
      </c>
      <c r="Z61" s="21">
        <v>66761.919999999998</v>
      </c>
      <c r="AA61" s="19">
        <v>0</v>
      </c>
      <c r="AB61" s="21">
        <v>0</v>
      </c>
      <c r="AC61" s="21">
        <v>0</v>
      </c>
      <c r="AD61" s="19">
        <v>0</v>
      </c>
      <c r="AE61" s="21">
        <v>0</v>
      </c>
      <c r="AF61" s="21">
        <v>0</v>
      </c>
      <c r="AG61" s="19">
        <v>0</v>
      </c>
      <c r="AH61" s="21">
        <v>0</v>
      </c>
      <c r="AI61" s="19">
        <v>0</v>
      </c>
      <c r="AJ61" s="21">
        <v>0</v>
      </c>
      <c r="AK61" s="19">
        <v>0</v>
      </c>
      <c r="AL61" s="21">
        <v>0</v>
      </c>
      <c r="AM61" s="19">
        <v>0</v>
      </c>
      <c r="AN61" s="21">
        <v>0</v>
      </c>
      <c r="AO61" s="19">
        <v>35</v>
      </c>
      <c r="AP61" s="21">
        <v>116833.39</v>
      </c>
      <c r="AQ61" s="19">
        <v>0</v>
      </c>
      <c r="AR61" s="21">
        <v>0</v>
      </c>
      <c r="AS61" s="19">
        <v>0</v>
      </c>
      <c r="AT61" s="21">
        <v>0</v>
      </c>
      <c r="AU61" s="19">
        <v>0</v>
      </c>
      <c r="AV61" s="21">
        <v>0</v>
      </c>
      <c r="AW61" s="19">
        <v>10</v>
      </c>
      <c r="AX61" s="21">
        <v>43250</v>
      </c>
      <c r="AY61" s="19">
        <v>30</v>
      </c>
      <c r="AZ61" s="21">
        <v>100142.91</v>
      </c>
      <c r="BA61" s="19">
        <v>0</v>
      </c>
      <c r="BB61" s="21">
        <v>0</v>
      </c>
      <c r="BC61" s="19">
        <v>0</v>
      </c>
      <c r="BD61" s="21">
        <v>0</v>
      </c>
      <c r="BE61" s="19">
        <v>0</v>
      </c>
      <c r="BF61" s="21">
        <v>0</v>
      </c>
      <c r="BG61" s="21">
        <v>0</v>
      </c>
      <c r="BH61" s="19">
        <v>10</v>
      </c>
      <c r="BI61" s="21">
        <v>33380.959999999999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f t="shared" si="3"/>
        <v>0</v>
      </c>
      <c r="BQ61" s="21">
        <v>293607.25999999995</v>
      </c>
      <c r="BR61" s="21">
        <f t="shared" si="4"/>
        <v>627416.93999999994</v>
      </c>
      <c r="BS61" s="21">
        <f t="shared" si="5"/>
        <v>627416.93999999994</v>
      </c>
      <c r="BT61" s="21">
        <v>0</v>
      </c>
      <c r="BU61" s="59">
        <f t="shared" si="6"/>
        <v>7529003.2799999993</v>
      </c>
      <c r="BV61" s="24">
        <v>333809.67</v>
      </c>
      <c r="BW61" s="21">
        <f t="shared" si="7"/>
        <v>333809.67</v>
      </c>
      <c r="BX61" s="25">
        <v>0</v>
      </c>
      <c r="BY61" s="21">
        <v>0</v>
      </c>
      <c r="BZ61" s="21">
        <f t="shared" si="8"/>
        <v>0</v>
      </c>
      <c r="CA61" s="25"/>
    </row>
    <row r="62" spans="1:79" x14ac:dyDescent="0.25">
      <c r="A62" s="55">
        <v>52</v>
      </c>
      <c r="B62" s="56" t="s">
        <v>87</v>
      </c>
      <c r="C62" s="56" t="s">
        <v>210</v>
      </c>
      <c r="D62" s="57" t="s">
        <v>169</v>
      </c>
      <c r="E62" s="58"/>
      <c r="F62" s="57" t="s">
        <v>83</v>
      </c>
      <c r="G62" s="17" t="s">
        <v>89</v>
      </c>
      <c r="H62" s="19">
        <v>5.16</v>
      </c>
      <c r="I62" s="21">
        <v>228291.3</v>
      </c>
      <c r="J62" s="21">
        <v>0</v>
      </c>
      <c r="K62" s="21">
        <v>0.1875</v>
      </c>
      <c r="L62" s="21">
        <v>6.25E-2</v>
      </c>
      <c r="M62" s="21">
        <v>0</v>
      </c>
      <c r="N62" s="21">
        <f t="shared" si="0"/>
        <v>0.25</v>
      </c>
      <c r="O62" s="21">
        <v>0</v>
      </c>
      <c r="P62" s="21">
        <v>3</v>
      </c>
      <c r="Q62" s="21">
        <v>1</v>
      </c>
      <c r="R62" s="21">
        <v>0</v>
      </c>
      <c r="S62" s="21">
        <f t="shared" si="1"/>
        <v>4</v>
      </c>
      <c r="T62" s="21">
        <v>0</v>
      </c>
      <c r="U62" s="21">
        <v>34243.700000000004</v>
      </c>
      <c r="V62" s="21">
        <v>11414.57</v>
      </c>
      <c r="W62" s="21">
        <v>0</v>
      </c>
      <c r="X62" s="21">
        <f t="shared" si="2"/>
        <v>45658.270000000004</v>
      </c>
      <c r="Y62" s="19">
        <v>25</v>
      </c>
      <c r="Z62" s="21">
        <v>11414.56</v>
      </c>
      <c r="AA62" s="19">
        <v>0</v>
      </c>
      <c r="AB62" s="21">
        <v>0</v>
      </c>
      <c r="AC62" s="21">
        <v>0</v>
      </c>
      <c r="AD62" s="19">
        <v>0</v>
      </c>
      <c r="AE62" s="21">
        <v>0</v>
      </c>
      <c r="AF62" s="21">
        <v>0</v>
      </c>
      <c r="AG62" s="19">
        <v>0</v>
      </c>
      <c r="AH62" s="21">
        <v>0</v>
      </c>
      <c r="AI62" s="19">
        <v>0</v>
      </c>
      <c r="AJ62" s="21">
        <v>0</v>
      </c>
      <c r="AK62" s="19">
        <v>0</v>
      </c>
      <c r="AL62" s="21">
        <v>0</v>
      </c>
      <c r="AM62" s="19">
        <v>0</v>
      </c>
      <c r="AN62" s="21">
        <v>0</v>
      </c>
      <c r="AO62" s="19">
        <v>0</v>
      </c>
      <c r="AP62" s="21">
        <v>0</v>
      </c>
      <c r="AQ62" s="19">
        <v>30</v>
      </c>
      <c r="AR62" s="21">
        <v>17121.849999999999</v>
      </c>
      <c r="AS62" s="19">
        <v>0</v>
      </c>
      <c r="AT62" s="21">
        <v>0</v>
      </c>
      <c r="AU62" s="19">
        <v>0</v>
      </c>
      <c r="AV62" s="21">
        <v>0</v>
      </c>
      <c r="AW62" s="19">
        <v>0</v>
      </c>
      <c r="AX62" s="21">
        <v>0</v>
      </c>
      <c r="AY62" s="19">
        <v>30</v>
      </c>
      <c r="AZ62" s="21">
        <v>17121.849999999999</v>
      </c>
      <c r="BA62" s="19">
        <v>0</v>
      </c>
      <c r="BB62" s="21">
        <v>0</v>
      </c>
      <c r="BC62" s="19">
        <v>0</v>
      </c>
      <c r="BD62" s="21">
        <v>0</v>
      </c>
      <c r="BE62" s="19">
        <v>0</v>
      </c>
      <c r="BF62" s="21">
        <v>0</v>
      </c>
      <c r="BG62" s="21">
        <v>0</v>
      </c>
      <c r="BH62" s="19">
        <v>10</v>
      </c>
      <c r="BI62" s="21">
        <v>5707.28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f t="shared" si="3"/>
        <v>0</v>
      </c>
      <c r="BQ62" s="21">
        <v>39950.979999999996</v>
      </c>
      <c r="BR62" s="21">
        <f t="shared" si="4"/>
        <v>97023.81</v>
      </c>
      <c r="BS62" s="21">
        <f t="shared" si="5"/>
        <v>97023.81</v>
      </c>
      <c r="BT62" s="21">
        <v>0</v>
      </c>
      <c r="BU62" s="59">
        <f t="shared" si="6"/>
        <v>1164285.72</v>
      </c>
      <c r="BV62" s="24">
        <v>57072.83</v>
      </c>
      <c r="BW62" s="21">
        <f t="shared" si="7"/>
        <v>57072.83</v>
      </c>
      <c r="BX62" s="25">
        <v>0</v>
      </c>
      <c r="BY62" s="21">
        <v>0</v>
      </c>
      <c r="BZ62" s="21">
        <f t="shared" si="8"/>
        <v>0</v>
      </c>
      <c r="CA62" s="25"/>
    </row>
    <row r="63" spans="1:79" x14ac:dyDescent="0.25">
      <c r="A63" s="55">
        <v>53</v>
      </c>
      <c r="B63" s="56" t="s">
        <v>87</v>
      </c>
      <c r="C63" s="56" t="s">
        <v>170</v>
      </c>
      <c r="D63" s="57" t="s">
        <v>169</v>
      </c>
      <c r="E63" s="58"/>
      <c r="F63" s="57" t="s">
        <v>176</v>
      </c>
      <c r="G63" s="17" t="s">
        <v>242</v>
      </c>
      <c r="H63" s="19">
        <v>4.7300000000000004</v>
      </c>
      <c r="I63" s="21">
        <v>209267.03</v>
      </c>
      <c r="J63" s="21">
        <v>0</v>
      </c>
      <c r="K63" s="21">
        <v>0</v>
      </c>
      <c r="L63" s="21">
        <v>0.25</v>
      </c>
      <c r="M63" s="21">
        <v>0</v>
      </c>
      <c r="N63" s="21">
        <f t="shared" si="0"/>
        <v>0.25</v>
      </c>
      <c r="O63" s="21">
        <v>0</v>
      </c>
      <c r="P63" s="21">
        <v>0</v>
      </c>
      <c r="Q63" s="21">
        <v>4</v>
      </c>
      <c r="R63" s="21">
        <v>0</v>
      </c>
      <c r="S63" s="21">
        <f t="shared" si="1"/>
        <v>4</v>
      </c>
      <c r="T63" s="21">
        <v>0</v>
      </c>
      <c r="U63" s="21">
        <v>0</v>
      </c>
      <c r="V63" s="21">
        <v>41853.4</v>
      </c>
      <c r="W63" s="21">
        <v>0</v>
      </c>
      <c r="X63" s="21">
        <f t="shared" si="2"/>
        <v>41853.4</v>
      </c>
      <c r="Y63" s="19">
        <v>25</v>
      </c>
      <c r="Z63" s="21">
        <v>10463.36</v>
      </c>
      <c r="AA63" s="19">
        <v>0</v>
      </c>
      <c r="AB63" s="21">
        <v>0</v>
      </c>
      <c r="AC63" s="21">
        <v>0</v>
      </c>
      <c r="AD63" s="19">
        <v>0</v>
      </c>
      <c r="AE63" s="21">
        <v>0</v>
      </c>
      <c r="AF63" s="21">
        <v>0</v>
      </c>
      <c r="AG63" s="19">
        <v>0</v>
      </c>
      <c r="AH63" s="21">
        <v>0</v>
      </c>
      <c r="AI63" s="19">
        <v>0</v>
      </c>
      <c r="AJ63" s="21">
        <v>0</v>
      </c>
      <c r="AK63" s="19">
        <v>0</v>
      </c>
      <c r="AL63" s="21">
        <v>0</v>
      </c>
      <c r="AM63" s="19">
        <v>0</v>
      </c>
      <c r="AN63" s="21">
        <v>0</v>
      </c>
      <c r="AO63" s="19">
        <v>0</v>
      </c>
      <c r="AP63" s="21">
        <v>0</v>
      </c>
      <c r="AQ63" s="19">
        <v>0</v>
      </c>
      <c r="AR63" s="21">
        <v>0</v>
      </c>
      <c r="AS63" s="19">
        <v>0</v>
      </c>
      <c r="AT63" s="21">
        <v>0</v>
      </c>
      <c r="AU63" s="19">
        <v>0</v>
      </c>
      <c r="AV63" s="21">
        <v>0</v>
      </c>
      <c r="AW63" s="19">
        <v>0</v>
      </c>
      <c r="AX63" s="21">
        <v>0</v>
      </c>
      <c r="AY63" s="19">
        <v>30</v>
      </c>
      <c r="AZ63" s="21">
        <v>15695.03</v>
      </c>
      <c r="BA63" s="19">
        <v>0</v>
      </c>
      <c r="BB63" s="21">
        <v>0</v>
      </c>
      <c r="BC63" s="19">
        <v>0</v>
      </c>
      <c r="BD63" s="21">
        <v>0</v>
      </c>
      <c r="BE63" s="19">
        <v>0</v>
      </c>
      <c r="BF63" s="21">
        <v>0</v>
      </c>
      <c r="BG63" s="21">
        <v>0</v>
      </c>
      <c r="BH63" s="19">
        <v>10</v>
      </c>
      <c r="BI63" s="21">
        <v>5231.68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f t="shared" si="3"/>
        <v>0</v>
      </c>
      <c r="BQ63" s="21">
        <v>20926.71</v>
      </c>
      <c r="BR63" s="21">
        <f t="shared" si="4"/>
        <v>73243.47</v>
      </c>
      <c r="BS63" s="21">
        <f t="shared" si="5"/>
        <v>73243.47</v>
      </c>
      <c r="BT63" s="21">
        <v>0</v>
      </c>
      <c r="BU63" s="59">
        <f t="shared" si="6"/>
        <v>878921.64</v>
      </c>
      <c r="BV63" s="24">
        <v>52316.76</v>
      </c>
      <c r="BW63" s="21">
        <f t="shared" si="7"/>
        <v>52316.76</v>
      </c>
      <c r="BX63" s="25">
        <v>0</v>
      </c>
      <c r="BY63" s="21">
        <v>0</v>
      </c>
      <c r="BZ63" s="21">
        <f t="shared" si="8"/>
        <v>0</v>
      </c>
      <c r="CA63" s="25"/>
    </row>
    <row r="64" spans="1:79" x14ac:dyDescent="0.25">
      <c r="A64" s="55">
        <v>54</v>
      </c>
      <c r="B64" s="56" t="s">
        <v>243</v>
      </c>
      <c r="C64" s="56" t="s">
        <v>188</v>
      </c>
      <c r="D64" s="57" t="s">
        <v>169</v>
      </c>
      <c r="E64" s="58"/>
      <c r="F64" s="57" t="s">
        <v>171</v>
      </c>
      <c r="G64" s="17" t="s">
        <v>185</v>
      </c>
      <c r="H64" s="19">
        <v>5.12</v>
      </c>
      <c r="I64" s="21">
        <v>226521.60000000001</v>
      </c>
      <c r="J64" s="21">
        <v>0</v>
      </c>
      <c r="K64" s="21">
        <v>0.125</v>
      </c>
      <c r="L64" s="21">
        <v>0.5625</v>
      </c>
      <c r="M64" s="21">
        <v>0.75</v>
      </c>
      <c r="N64" s="21">
        <f t="shared" si="0"/>
        <v>1.4375</v>
      </c>
      <c r="O64" s="21">
        <v>0</v>
      </c>
      <c r="P64" s="21">
        <v>2</v>
      </c>
      <c r="Q64" s="21">
        <v>9</v>
      </c>
      <c r="R64" s="21">
        <v>12</v>
      </c>
      <c r="S64" s="21">
        <f t="shared" si="1"/>
        <v>23</v>
      </c>
      <c r="T64" s="21">
        <v>0</v>
      </c>
      <c r="U64" s="21">
        <v>22652.16</v>
      </c>
      <c r="V64" s="21">
        <v>101934.72</v>
      </c>
      <c r="W64" s="21">
        <v>135912.96000000002</v>
      </c>
      <c r="X64" s="21">
        <f t="shared" si="2"/>
        <v>260499.84000000003</v>
      </c>
      <c r="Y64" s="19">
        <v>25</v>
      </c>
      <c r="Z64" s="21">
        <v>65124.959999999999</v>
      </c>
      <c r="AA64" s="19">
        <v>0</v>
      </c>
      <c r="AB64" s="21">
        <v>0</v>
      </c>
      <c r="AC64" s="21">
        <v>0</v>
      </c>
      <c r="AD64" s="19">
        <v>40</v>
      </c>
      <c r="AE64" s="21">
        <v>10.5</v>
      </c>
      <c r="AF64" s="21">
        <v>4645.46</v>
      </c>
      <c r="AG64" s="19">
        <v>0</v>
      </c>
      <c r="AH64" s="21">
        <v>0</v>
      </c>
      <c r="AI64" s="19">
        <v>0</v>
      </c>
      <c r="AJ64" s="21">
        <v>0</v>
      </c>
      <c r="AK64" s="19">
        <v>0</v>
      </c>
      <c r="AL64" s="21">
        <v>0</v>
      </c>
      <c r="AM64" s="19">
        <v>0</v>
      </c>
      <c r="AN64" s="21">
        <v>0</v>
      </c>
      <c r="AO64" s="19">
        <v>35</v>
      </c>
      <c r="AP64" s="21">
        <v>113968.68</v>
      </c>
      <c r="AQ64" s="19">
        <v>0</v>
      </c>
      <c r="AR64" s="21">
        <v>0</v>
      </c>
      <c r="AS64" s="19">
        <v>0</v>
      </c>
      <c r="AT64" s="21">
        <v>0</v>
      </c>
      <c r="AU64" s="19">
        <v>0</v>
      </c>
      <c r="AV64" s="21">
        <v>0</v>
      </c>
      <c r="AW64" s="19">
        <v>10</v>
      </c>
      <c r="AX64" s="21">
        <v>43250</v>
      </c>
      <c r="AY64" s="19">
        <v>30</v>
      </c>
      <c r="AZ64" s="21">
        <v>97687.44</v>
      </c>
      <c r="BA64" s="19">
        <v>0</v>
      </c>
      <c r="BB64" s="21">
        <v>0</v>
      </c>
      <c r="BC64" s="19">
        <v>0</v>
      </c>
      <c r="BD64" s="21">
        <v>0</v>
      </c>
      <c r="BE64" s="19">
        <v>0</v>
      </c>
      <c r="BF64" s="21">
        <v>0</v>
      </c>
      <c r="BG64" s="21">
        <v>0</v>
      </c>
      <c r="BH64" s="19">
        <v>10</v>
      </c>
      <c r="BI64" s="21">
        <v>32562.48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f t="shared" si="3"/>
        <v>0</v>
      </c>
      <c r="BQ64" s="21">
        <v>292114.06</v>
      </c>
      <c r="BR64" s="21">
        <f t="shared" si="4"/>
        <v>617738.8600000001</v>
      </c>
      <c r="BS64" s="21">
        <f t="shared" si="5"/>
        <v>617738.8600000001</v>
      </c>
      <c r="BT64" s="21">
        <v>0</v>
      </c>
      <c r="BU64" s="59">
        <f t="shared" si="6"/>
        <v>7412866.3200000012</v>
      </c>
      <c r="BV64" s="24">
        <v>325624.8</v>
      </c>
      <c r="BW64" s="21">
        <f t="shared" si="7"/>
        <v>325624.8</v>
      </c>
      <c r="BX64" s="25">
        <v>0</v>
      </c>
      <c r="BY64" s="21">
        <v>0</v>
      </c>
      <c r="BZ64" s="21">
        <f t="shared" si="8"/>
        <v>0</v>
      </c>
      <c r="CA64" s="25"/>
    </row>
    <row r="65" spans="1:79" ht="15.75" thickBot="1" x14ac:dyDescent="0.3">
      <c r="A65" s="55">
        <v>55</v>
      </c>
      <c r="B65" s="56" t="s">
        <v>244</v>
      </c>
      <c r="C65" s="56" t="s">
        <v>209</v>
      </c>
      <c r="D65" s="57" t="s">
        <v>169</v>
      </c>
      <c r="E65" s="58"/>
      <c r="F65" s="57" t="s">
        <v>176</v>
      </c>
      <c r="G65" s="17" t="s">
        <v>76</v>
      </c>
      <c r="H65" s="19">
        <v>4.2699999999999996</v>
      </c>
      <c r="I65" s="21">
        <v>188915.48</v>
      </c>
      <c r="J65" s="21">
        <v>0</v>
      </c>
      <c r="K65" s="21">
        <v>0.75</v>
      </c>
      <c r="L65" s="21">
        <v>0</v>
      </c>
      <c r="M65" s="21">
        <v>0</v>
      </c>
      <c r="N65" s="21">
        <f t="shared" si="0"/>
        <v>0.75</v>
      </c>
      <c r="O65" s="21">
        <v>0</v>
      </c>
      <c r="P65" s="21">
        <v>12</v>
      </c>
      <c r="Q65" s="21">
        <v>0</v>
      </c>
      <c r="R65" s="21">
        <v>0</v>
      </c>
      <c r="S65" s="21">
        <f t="shared" si="1"/>
        <v>12</v>
      </c>
      <c r="T65" s="21">
        <v>0</v>
      </c>
      <c r="U65" s="21">
        <v>113349.28999999998</v>
      </c>
      <c r="V65" s="21">
        <v>0</v>
      </c>
      <c r="W65" s="21">
        <v>0</v>
      </c>
      <c r="X65" s="21">
        <f t="shared" si="2"/>
        <v>113349.28999999998</v>
      </c>
      <c r="Y65" s="19">
        <v>25</v>
      </c>
      <c r="Z65" s="21">
        <v>28337.32</v>
      </c>
      <c r="AA65" s="19">
        <v>0</v>
      </c>
      <c r="AB65" s="21">
        <v>0</v>
      </c>
      <c r="AC65" s="21">
        <v>0</v>
      </c>
      <c r="AD65" s="19">
        <v>0</v>
      </c>
      <c r="AE65" s="21">
        <v>0</v>
      </c>
      <c r="AF65" s="21">
        <v>0</v>
      </c>
      <c r="AG65" s="19">
        <v>60</v>
      </c>
      <c r="AH65" s="21">
        <v>10618.2</v>
      </c>
      <c r="AI65" s="19">
        <v>0</v>
      </c>
      <c r="AJ65" s="21">
        <v>0</v>
      </c>
      <c r="AK65" s="19">
        <v>0</v>
      </c>
      <c r="AL65" s="21">
        <v>0</v>
      </c>
      <c r="AM65" s="19">
        <v>0</v>
      </c>
      <c r="AN65" s="21">
        <v>0</v>
      </c>
      <c r="AO65" s="19">
        <v>0</v>
      </c>
      <c r="AP65" s="21">
        <v>0</v>
      </c>
      <c r="AQ65" s="19">
        <v>0</v>
      </c>
      <c r="AR65" s="21">
        <v>0</v>
      </c>
      <c r="AS65" s="19">
        <v>0</v>
      </c>
      <c r="AT65" s="21">
        <v>0</v>
      </c>
      <c r="AU65" s="19">
        <v>0</v>
      </c>
      <c r="AV65" s="21">
        <v>0</v>
      </c>
      <c r="AW65" s="19">
        <v>0</v>
      </c>
      <c r="AX65" s="21">
        <v>0</v>
      </c>
      <c r="AY65" s="19">
        <v>30</v>
      </c>
      <c r="AZ65" s="21">
        <v>42505.98</v>
      </c>
      <c r="BA65" s="19">
        <v>0</v>
      </c>
      <c r="BB65" s="21">
        <v>0</v>
      </c>
      <c r="BC65" s="19">
        <v>0</v>
      </c>
      <c r="BD65" s="21">
        <v>0</v>
      </c>
      <c r="BE65" s="19">
        <v>0</v>
      </c>
      <c r="BF65" s="21">
        <v>0</v>
      </c>
      <c r="BG65" s="21">
        <v>0</v>
      </c>
      <c r="BH65" s="19">
        <v>10</v>
      </c>
      <c r="BI65" s="21">
        <v>14168.66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f t="shared" si="3"/>
        <v>0</v>
      </c>
      <c r="BQ65" s="21">
        <v>67292.840000000026</v>
      </c>
      <c r="BR65" s="21">
        <f t="shared" si="4"/>
        <v>208979.45</v>
      </c>
      <c r="BS65" s="21">
        <f t="shared" si="5"/>
        <v>208979.45</v>
      </c>
      <c r="BT65" s="21">
        <v>0</v>
      </c>
      <c r="BU65" s="59">
        <f t="shared" si="6"/>
        <v>2507753.4000000004</v>
      </c>
      <c r="BV65" s="24">
        <v>141686.60999999999</v>
      </c>
      <c r="BW65" s="21">
        <f t="shared" si="7"/>
        <v>141686.60999999999</v>
      </c>
      <c r="BX65" s="25">
        <v>0</v>
      </c>
      <c r="BY65" s="21">
        <v>0</v>
      </c>
      <c r="BZ65" s="21">
        <f t="shared" si="8"/>
        <v>0</v>
      </c>
      <c r="CA65" s="25"/>
    </row>
    <row r="66" spans="1:79" ht="15.75" thickBot="1" x14ac:dyDescent="0.3">
      <c r="A66" s="60"/>
      <c r="B66" s="61"/>
      <c r="C66" s="62"/>
      <c r="D66" s="62"/>
      <c r="E66" s="61"/>
      <c r="F66" s="63"/>
      <c r="G66" s="63"/>
      <c r="H66" s="63"/>
      <c r="I66" s="64"/>
      <c r="J66" s="65">
        <f t="shared" ref="J66:X66" si="9">SUM(J11:J65)</f>
        <v>0</v>
      </c>
      <c r="K66" s="65">
        <f t="shared" si="9"/>
        <v>14.0001</v>
      </c>
      <c r="L66" s="65">
        <f t="shared" si="9"/>
        <v>30.3126</v>
      </c>
      <c r="M66" s="65">
        <f t="shared" si="9"/>
        <v>10</v>
      </c>
      <c r="N66" s="65">
        <f t="shared" si="9"/>
        <v>54.3127</v>
      </c>
      <c r="O66" s="65">
        <f t="shared" si="9"/>
        <v>0</v>
      </c>
      <c r="P66" s="65">
        <f t="shared" si="9"/>
        <v>224</v>
      </c>
      <c r="Q66" s="65">
        <f t="shared" si="9"/>
        <v>485</v>
      </c>
      <c r="R66" s="65">
        <f t="shared" si="9"/>
        <v>160</v>
      </c>
      <c r="S66" s="65">
        <f t="shared" si="9"/>
        <v>869</v>
      </c>
      <c r="T66" s="65">
        <f t="shared" si="9"/>
        <v>0</v>
      </c>
      <c r="U66" s="65">
        <f t="shared" si="9"/>
        <v>2464948.8200000003</v>
      </c>
      <c r="V66" s="65">
        <f t="shared" si="9"/>
        <v>5289002.8599999994</v>
      </c>
      <c r="W66" s="65">
        <f t="shared" si="9"/>
        <v>1842058.62</v>
      </c>
      <c r="X66" s="65">
        <f t="shared" si="9"/>
        <v>9596010.2999999989</v>
      </c>
      <c r="Y66" s="63"/>
      <c r="Z66" s="65">
        <f>SUM(Z11:Z65)</f>
        <v>2399002.6</v>
      </c>
      <c r="AA66" s="64"/>
      <c r="AB66" s="65">
        <f>SUM(AB11:AB65)</f>
        <v>0</v>
      </c>
      <c r="AC66" s="65">
        <f>SUM(AC11:AC65)</f>
        <v>0</v>
      </c>
      <c r="AD66" s="64"/>
      <c r="AE66" s="65">
        <f>SUM(AE11:AE65)</f>
        <v>293</v>
      </c>
      <c r="AF66" s="65">
        <f>SUM(AF11:AF65)</f>
        <v>140248.78</v>
      </c>
      <c r="AG66" s="63"/>
      <c r="AH66" s="65">
        <f>SUM(AH11:AH65)</f>
        <v>235370.10000000006</v>
      </c>
      <c r="AI66" s="63"/>
      <c r="AJ66" s="65">
        <f>SUM(AJ11:AJ65)</f>
        <v>17697</v>
      </c>
      <c r="AK66" s="63"/>
      <c r="AL66" s="64">
        <f>SUM(AL11:AL65)</f>
        <v>0</v>
      </c>
      <c r="AM66" s="63"/>
      <c r="AN66" s="64">
        <f>SUM(AN11:AN65)</f>
        <v>1310108.95</v>
      </c>
      <c r="AO66" s="63"/>
      <c r="AP66" s="64">
        <f>SUM(AP11:AP65)</f>
        <v>1584001.1099999999</v>
      </c>
      <c r="AQ66" s="63"/>
      <c r="AR66" s="64">
        <f>SUM(AR11:AR65)</f>
        <v>1047203.4200000002</v>
      </c>
      <c r="AS66" s="63"/>
      <c r="AT66" s="64">
        <f>SUM(AT11:AT65)</f>
        <v>0</v>
      </c>
      <c r="AU66" s="63"/>
      <c r="AV66" s="64">
        <f>SUM(AV11:AV65)</f>
        <v>35394</v>
      </c>
      <c r="AW66" s="63"/>
      <c r="AX66" s="64">
        <f>SUM(AX11:AX65)</f>
        <v>173000</v>
      </c>
      <c r="AY66" s="63"/>
      <c r="AZ66" s="64">
        <f>SUM(AZ11:AZ65)</f>
        <v>3598503.88</v>
      </c>
      <c r="BA66" s="63"/>
      <c r="BB66" s="64">
        <f>SUM(BB11:BB65)</f>
        <v>0</v>
      </c>
      <c r="BC66" s="63"/>
      <c r="BD66" s="64">
        <f>SUM(BD11:BD65)</f>
        <v>0</v>
      </c>
      <c r="BE66" s="63"/>
      <c r="BF66" s="64">
        <f>SUM(BF11:BF65)</f>
        <v>0</v>
      </c>
      <c r="BG66" s="64">
        <f>SUM(BG11:BG65)</f>
        <v>0</v>
      </c>
      <c r="BH66" s="63"/>
      <c r="BI66" s="65">
        <f t="shared" ref="BI66:CA66" si="10">SUM(BI11:BI65)</f>
        <v>1199501.3199999998</v>
      </c>
      <c r="BJ66" s="65">
        <f t="shared" si="10"/>
        <v>0</v>
      </c>
      <c r="BK66" s="65">
        <f t="shared" si="10"/>
        <v>0</v>
      </c>
      <c r="BL66" s="65">
        <f t="shared" si="10"/>
        <v>0</v>
      </c>
      <c r="BM66" s="65">
        <f t="shared" si="10"/>
        <v>0</v>
      </c>
      <c r="BN66" s="65">
        <f t="shared" si="10"/>
        <v>0</v>
      </c>
      <c r="BO66" s="65">
        <f t="shared" si="10"/>
        <v>0</v>
      </c>
      <c r="BP66" s="65">
        <f t="shared" si="10"/>
        <v>0</v>
      </c>
      <c r="BQ66" s="65">
        <f t="shared" si="10"/>
        <v>9341028.5600000005</v>
      </c>
      <c r="BR66" s="65">
        <f t="shared" si="10"/>
        <v>21336041.459999997</v>
      </c>
      <c r="BS66" s="65">
        <f t="shared" si="10"/>
        <v>21336041.459999997</v>
      </c>
      <c r="BT66" s="65">
        <f t="shared" si="10"/>
        <v>0</v>
      </c>
      <c r="BU66" s="66">
        <f t="shared" si="10"/>
        <v>256032497.52000004</v>
      </c>
      <c r="BV66" s="67">
        <f t="shared" si="10"/>
        <v>11634762.980000002</v>
      </c>
      <c r="BW66" s="65">
        <f t="shared" si="10"/>
        <v>11634762.980000002</v>
      </c>
      <c r="BX66" s="68">
        <f t="shared" si="10"/>
        <v>0</v>
      </c>
      <c r="BY66" s="65">
        <f t="shared" si="10"/>
        <v>1111233.3500000001</v>
      </c>
      <c r="BZ66" s="65">
        <f t="shared" si="10"/>
        <v>1111233.3500000001</v>
      </c>
      <c r="CA66" s="68">
        <f t="shared" si="10"/>
        <v>0</v>
      </c>
    </row>
  </sheetData>
  <mergeCells count="92">
    <mergeCell ref="AW5:AX5"/>
    <mergeCell ref="O5:X5"/>
    <mergeCell ref="Y5:Z5"/>
    <mergeCell ref="AA5:AF5"/>
    <mergeCell ref="AG5:AH5"/>
    <mergeCell ref="AI5:AJ5"/>
    <mergeCell ref="AK5:AL5"/>
    <mergeCell ref="AM5:AN5"/>
    <mergeCell ref="AO5:AP5"/>
    <mergeCell ref="AQ5:AR5"/>
    <mergeCell ref="AS5:AT5"/>
    <mergeCell ref="AU5:AV5"/>
    <mergeCell ref="A6:A10"/>
    <mergeCell ref="B6:B10"/>
    <mergeCell ref="C6:C10"/>
    <mergeCell ref="D6:D10"/>
    <mergeCell ref="E6:E10"/>
    <mergeCell ref="AY5:AZ5"/>
    <mergeCell ref="BA5:BB5"/>
    <mergeCell ref="BC5:BD5"/>
    <mergeCell ref="BE5:BG5"/>
    <mergeCell ref="BH5:BI5"/>
    <mergeCell ref="O6:S6"/>
    <mergeCell ref="J7:J10"/>
    <mergeCell ref="K7:K10"/>
    <mergeCell ref="L7:L10"/>
    <mergeCell ref="M7:M10"/>
    <mergeCell ref="S7:S10"/>
    <mergeCell ref="O7:O10"/>
    <mergeCell ref="P7:P10"/>
    <mergeCell ref="Q7:Q10"/>
    <mergeCell ref="R7:R10"/>
    <mergeCell ref="F6:F10"/>
    <mergeCell ref="G6:G10"/>
    <mergeCell ref="H6:H10"/>
    <mergeCell ref="I6:I10"/>
    <mergeCell ref="J6:N6"/>
    <mergeCell ref="N7:N10"/>
    <mergeCell ref="AI6:AJ9"/>
    <mergeCell ref="T7:T10"/>
    <mergeCell ref="U7:U10"/>
    <mergeCell ref="V7:V10"/>
    <mergeCell ref="W7:W10"/>
    <mergeCell ref="T6:W6"/>
    <mergeCell ref="X6:X10"/>
    <mergeCell ref="Y6:Z9"/>
    <mergeCell ref="AA6:AF6"/>
    <mergeCell ref="AG6:AH9"/>
    <mergeCell ref="AA7:AC7"/>
    <mergeCell ref="AD7:AF7"/>
    <mergeCell ref="AA8:AA10"/>
    <mergeCell ref="AB8:AB10"/>
    <mergeCell ref="AC8:AC10"/>
    <mergeCell ref="AD8:AD10"/>
    <mergeCell ref="BH6:BI9"/>
    <mergeCell ref="BE9:BE10"/>
    <mergeCell ref="BF9:BF10"/>
    <mergeCell ref="BG9:BG10"/>
    <mergeCell ref="AK6:AL9"/>
    <mergeCell ref="AM6:AN9"/>
    <mergeCell ref="AO6:AP9"/>
    <mergeCell ref="AQ6:AR9"/>
    <mergeCell ref="AS6:AT9"/>
    <mergeCell ref="AU6:AV9"/>
    <mergeCell ref="AW6:AX9"/>
    <mergeCell ref="AY6:AZ9"/>
    <mergeCell ref="BA6:BB9"/>
    <mergeCell ref="BC6:BD9"/>
    <mergeCell ref="BE6:BG8"/>
    <mergeCell ref="BY6:CA8"/>
    <mergeCell ref="BR9:BR10"/>
    <mergeCell ref="BS9:BS10"/>
    <mergeCell ref="BT9:BT10"/>
    <mergeCell ref="BV9:BV10"/>
    <mergeCell ref="BZ9:BZ10"/>
    <mergeCell ref="CA9:CA10"/>
    <mergeCell ref="AE8:AE10"/>
    <mergeCell ref="AF8:AF10"/>
    <mergeCell ref="BW9:BW10"/>
    <mergeCell ref="BX9:BX10"/>
    <mergeCell ref="BY9:BY10"/>
    <mergeCell ref="BP6:BP10"/>
    <mergeCell ref="BQ6:BQ10"/>
    <mergeCell ref="BR6:BT8"/>
    <mergeCell ref="BU6:BU10"/>
    <mergeCell ref="BJ6:BJ10"/>
    <mergeCell ref="BK6:BK10"/>
    <mergeCell ref="BL6:BL10"/>
    <mergeCell ref="BM6:BM10"/>
    <mergeCell ref="BN6:BN10"/>
    <mergeCell ref="BO6:BO10"/>
    <mergeCell ref="BV6:BX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70" workbookViewId="0">
      <selection activeCell="C4" sqref="C4"/>
    </sheetView>
  </sheetViews>
  <sheetFormatPr defaultRowHeight="15" x14ac:dyDescent="0.25"/>
  <cols>
    <col min="1" max="1" width="7.28515625" customWidth="1"/>
    <col min="3" max="3" width="5.42578125" customWidth="1"/>
    <col min="4" max="4" width="6.7109375" customWidth="1"/>
    <col min="5" max="5" width="5.85546875" customWidth="1"/>
    <col min="6" max="6" width="6.140625" customWidth="1"/>
    <col min="7" max="7" width="4.5703125" customWidth="1"/>
    <col min="9" max="9" width="14.7109375" customWidth="1"/>
    <col min="10" max="10" width="5.42578125" hidden="1" customWidth="1"/>
    <col min="11" max="11" width="11.85546875" customWidth="1"/>
  </cols>
  <sheetData>
    <row r="1" spans="1:11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x14ac:dyDescent="0.25">
      <c r="A2" s="203" t="s">
        <v>320</v>
      </c>
      <c r="B2" s="203"/>
      <c r="C2" s="203"/>
      <c r="D2" s="203"/>
      <c r="E2" s="203"/>
      <c r="F2" s="69"/>
      <c r="G2" s="69"/>
      <c r="H2" s="203" t="s">
        <v>319</v>
      </c>
      <c r="I2" s="203"/>
      <c r="J2" s="203"/>
      <c r="K2" s="203"/>
    </row>
    <row r="3" spans="1:11" x14ac:dyDescent="0.25">
      <c r="A3" s="84" t="s">
        <v>321</v>
      </c>
      <c r="B3" s="84"/>
      <c r="C3" s="84"/>
      <c r="D3" s="84"/>
      <c r="E3" s="84"/>
      <c r="F3" s="69"/>
      <c r="G3" s="69"/>
      <c r="H3" s="204" t="s">
        <v>331</v>
      </c>
      <c r="I3" s="204"/>
      <c r="J3" s="204"/>
      <c r="K3" s="204"/>
    </row>
    <row r="4" spans="1:11" ht="24.75" customHeight="1" x14ac:dyDescent="0.25">
      <c r="A4" s="84" t="s">
        <v>324</v>
      </c>
      <c r="B4" s="84"/>
      <c r="C4" s="84"/>
      <c r="D4" s="84"/>
      <c r="E4" s="84"/>
      <c r="F4" s="69"/>
      <c r="G4" s="69"/>
      <c r="H4" s="204"/>
      <c r="I4" s="204"/>
      <c r="J4" s="204"/>
      <c r="K4" s="204"/>
    </row>
    <row r="5" spans="1:11" x14ac:dyDescent="0.25">
      <c r="A5" s="70" t="s">
        <v>245</v>
      </c>
      <c r="B5" s="205" t="s">
        <v>246</v>
      </c>
      <c r="C5" s="205"/>
      <c r="D5" s="69"/>
      <c r="E5" s="69"/>
      <c r="F5" s="69"/>
      <c r="G5" s="69"/>
      <c r="H5" s="71" t="s">
        <v>247</v>
      </c>
      <c r="I5" s="205" t="s">
        <v>248</v>
      </c>
      <c r="J5" s="205"/>
      <c r="K5" s="69"/>
    </row>
    <row r="6" spans="1:11" x14ac:dyDescent="0.25">
      <c r="A6" s="72" t="s">
        <v>249</v>
      </c>
      <c r="B6" s="202" t="s">
        <v>250</v>
      </c>
      <c r="C6" s="202"/>
      <c r="D6" s="69"/>
      <c r="E6" s="69"/>
      <c r="F6" s="69"/>
      <c r="G6" s="69"/>
      <c r="H6" s="72" t="s">
        <v>249</v>
      </c>
      <c r="I6" s="202" t="s">
        <v>250</v>
      </c>
      <c r="J6" s="202"/>
      <c r="K6" s="69"/>
    </row>
    <row r="7" spans="1:11" x14ac:dyDescent="0.25">
      <c r="A7" s="69" t="s">
        <v>251</v>
      </c>
      <c r="B7" s="69"/>
      <c r="C7" s="69"/>
      <c r="D7" s="69"/>
      <c r="E7" s="69"/>
      <c r="F7" s="69"/>
      <c r="G7" s="69"/>
      <c r="H7" s="69" t="s">
        <v>251</v>
      </c>
      <c r="I7" s="69"/>
      <c r="J7" s="69"/>
      <c r="K7" s="69"/>
    </row>
    <row r="8" spans="1:11" ht="14.25" customHeight="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ht="0.75" hidden="1" customHeight="1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ht="1.5" customHeight="1" x14ac:dyDescent="0.25">
      <c r="A10" s="73"/>
      <c r="B10" s="73"/>
      <c r="C10" s="73"/>
      <c r="D10" s="73"/>
      <c r="E10" s="74">
        <v>0</v>
      </c>
      <c r="F10" s="73"/>
      <c r="G10" s="73"/>
      <c r="H10" s="73"/>
      <c r="I10" s="73"/>
      <c r="J10" s="73"/>
      <c r="K10" s="73"/>
    </row>
    <row r="11" spans="1:11" hidden="1" x14ac:dyDescent="0.25">
      <c r="A11" s="75"/>
      <c r="B11" s="76"/>
      <c r="C11" s="76"/>
      <c r="D11" s="76"/>
      <c r="E11" s="77">
        <v>0</v>
      </c>
      <c r="F11" s="76"/>
      <c r="G11" s="76"/>
      <c r="H11" s="76"/>
      <c r="I11" s="76"/>
      <c r="J11" s="76"/>
      <c r="K11" s="76"/>
    </row>
    <row r="12" spans="1:11" hidden="1" x14ac:dyDescent="0.25">
      <c r="A12" s="73"/>
      <c r="B12" s="73"/>
      <c r="C12" s="73"/>
      <c r="D12" s="73"/>
      <c r="E12" s="74">
        <v>0</v>
      </c>
      <c r="F12" s="73"/>
      <c r="G12" s="73"/>
      <c r="H12" s="73"/>
      <c r="I12" s="73"/>
      <c r="J12" s="73"/>
      <c r="K12" s="73"/>
    </row>
    <row r="13" spans="1:11" hidden="1" x14ac:dyDescent="0.25">
      <c r="A13" s="75"/>
      <c r="B13" s="76"/>
      <c r="C13" s="76"/>
      <c r="D13" s="76"/>
      <c r="E13" s="77">
        <v>0</v>
      </c>
      <c r="F13" s="73"/>
      <c r="G13" s="73"/>
      <c r="H13" s="73"/>
      <c r="I13" s="73"/>
      <c r="J13" s="73"/>
      <c r="K13" s="73"/>
    </row>
    <row r="14" spans="1:11" hidden="1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</row>
    <row r="15" spans="1:11" hidden="1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x14ac:dyDescent="0.25">
      <c r="A16" s="201" t="s">
        <v>252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</row>
    <row r="17" spans="1:11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</row>
    <row r="18" spans="1:11" x14ac:dyDescent="0.2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19" spans="1:11" x14ac:dyDescent="0.25">
      <c r="A19" s="194" t="s">
        <v>253</v>
      </c>
      <c r="B19" s="194"/>
      <c r="C19" s="194"/>
      <c r="D19" s="194"/>
      <c r="E19" s="194"/>
      <c r="F19" s="194"/>
      <c r="G19" s="194"/>
      <c r="H19" s="194"/>
      <c r="I19" s="194"/>
      <c r="J19" s="194"/>
      <c r="K19" s="78">
        <f>SUM(K20:K24)</f>
        <v>0</v>
      </c>
    </row>
    <row r="20" spans="1:11" x14ac:dyDescent="0.25">
      <c r="A20" s="196"/>
      <c r="B20" s="196" t="s">
        <v>254</v>
      </c>
      <c r="C20" s="196"/>
      <c r="D20" s="196"/>
      <c r="E20" s="196"/>
      <c r="F20" s="196"/>
      <c r="G20" s="196"/>
      <c r="H20" s="196"/>
      <c r="I20" s="196"/>
      <c r="J20" s="196"/>
      <c r="K20" s="79"/>
    </row>
    <row r="21" spans="1:11" x14ac:dyDescent="0.25">
      <c r="A21" s="196"/>
      <c r="B21" s="196"/>
      <c r="C21" s="196"/>
      <c r="D21" s="196" t="s">
        <v>255</v>
      </c>
      <c r="E21" s="196"/>
      <c r="F21" s="196"/>
      <c r="G21" s="196"/>
      <c r="H21" s="196"/>
      <c r="I21" s="196"/>
      <c r="J21" s="196"/>
      <c r="K21" s="79">
        <v>0</v>
      </c>
    </row>
    <row r="22" spans="1:11" x14ac:dyDescent="0.25">
      <c r="A22" s="196"/>
      <c r="B22" s="196"/>
      <c r="C22" s="196"/>
      <c r="D22" s="196" t="s">
        <v>256</v>
      </c>
      <c r="E22" s="196"/>
      <c r="F22" s="196"/>
      <c r="G22" s="196"/>
      <c r="H22" s="196"/>
      <c r="I22" s="196"/>
      <c r="J22" s="196"/>
      <c r="K22" s="79">
        <v>0</v>
      </c>
    </row>
    <row r="23" spans="1:11" x14ac:dyDescent="0.25">
      <c r="A23" s="196"/>
      <c r="B23" s="196"/>
      <c r="C23" s="196"/>
      <c r="D23" s="196" t="s">
        <v>257</v>
      </c>
      <c r="E23" s="196"/>
      <c r="F23" s="196"/>
      <c r="G23" s="196"/>
      <c r="H23" s="196"/>
      <c r="I23" s="196"/>
      <c r="J23" s="196"/>
      <c r="K23" s="79">
        <v>0</v>
      </c>
    </row>
    <row r="24" spans="1:11" x14ac:dyDescent="0.25">
      <c r="A24" s="196"/>
      <c r="B24" s="196"/>
      <c r="C24" s="196"/>
      <c r="D24" s="196" t="s">
        <v>258</v>
      </c>
      <c r="E24" s="196"/>
      <c r="F24" s="196"/>
      <c r="G24" s="196"/>
      <c r="H24" s="196"/>
      <c r="I24" s="196"/>
      <c r="J24" s="196"/>
      <c r="K24" s="79">
        <v>0</v>
      </c>
    </row>
    <row r="25" spans="1:11" x14ac:dyDescent="0.25">
      <c r="A25" s="194" t="s">
        <v>259</v>
      </c>
      <c r="B25" s="194"/>
      <c r="C25" s="194"/>
      <c r="D25" s="194"/>
      <c r="E25" s="194"/>
      <c r="F25" s="194"/>
      <c r="G25" s="194"/>
      <c r="H25" s="194"/>
      <c r="I25" s="194"/>
      <c r="J25" s="194"/>
      <c r="K25" s="80">
        <f>SUM(K26:K30)</f>
        <v>869</v>
      </c>
    </row>
    <row r="26" spans="1:11" x14ac:dyDescent="0.25">
      <c r="A26" s="196"/>
      <c r="B26" s="196" t="s">
        <v>254</v>
      </c>
      <c r="C26" s="196"/>
      <c r="D26" s="196"/>
      <c r="E26" s="196"/>
      <c r="F26" s="196"/>
      <c r="G26" s="196"/>
      <c r="H26" s="196"/>
      <c r="I26" s="196"/>
      <c r="J26" s="196"/>
      <c r="K26" s="81"/>
    </row>
    <row r="27" spans="1:11" x14ac:dyDescent="0.25">
      <c r="A27" s="196"/>
      <c r="B27" s="196"/>
      <c r="C27" s="196"/>
      <c r="D27" s="196" t="s">
        <v>255</v>
      </c>
      <c r="E27" s="196"/>
      <c r="F27" s="196"/>
      <c r="G27" s="196"/>
      <c r="H27" s="196"/>
      <c r="I27" s="196"/>
      <c r="J27" s="196"/>
      <c r="K27" s="81">
        <v>0</v>
      </c>
    </row>
    <row r="28" spans="1:11" x14ac:dyDescent="0.25">
      <c r="A28" s="196"/>
      <c r="B28" s="196"/>
      <c r="C28" s="196"/>
      <c r="D28" s="196" t="s">
        <v>256</v>
      </c>
      <c r="E28" s="196"/>
      <c r="F28" s="196"/>
      <c r="G28" s="196"/>
      <c r="H28" s="196"/>
      <c r="I28" s="196"/>
      <c r="J28" s="196"/>
      <c r="K28" s="81">
        <v>224</v>
      </c>
    </row>
    <row r="29" spans="1:11" x14ac:dyDescent="0.25">
      <c r="A29" s="196"/>
      <c r="B29" s="196"/>
      <c r="C29" s="196"/>
      <c r="D29" s="196" t="s">
        <v>257</v>
      </c>
      <c r="E29" s="196"/>
      <c r="F29" s="196"/>
      <c r="G29" s="196"/>
      <c r="H29" s="196"/>
      <c r="I29" s="196"/>
      <c r="J29" s="196"/>
      <c r="K29" s="81">
        <v>485</v>
      </c>
    </row>
    <row r="30" spans="1:11" x14ac:dyDescent="0.25">
      <c r="A30" s="196"/>
      <c r="B30" s="196"/>
      <c r="C30" s="196"/>
      <c r="D30" s="196" t="s">
        <v>258</v>
      </c>
      <c r="E30" s="196"/>
      <c r="F30" s="196"/>
      <c r="G30" s="196"/>
      <c r="H30" s="196"/>
      <c r="I30" s="196"/>
      <c r="J30" s="196"/>
      <c r="K30" s="81">
        <v>160</v>
      </c>
    </row>
    <row r="31" spans="1:11" x14ac:dyDescent="0.25">
      <c r="A31" s="194" t="s">
        <v>260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80">
        <f>SUM(K32:K37)</f>
        <v>94.312700000000007</v>
      </c>
    </row>
    <row r="32" spans="1:11" x14ac:dyDescent="0.25">
      <c r="A32" s="196"/>
      <c r="B32" s="196" t="s">
        <v>254</v>
      </c>
      <c r="C32" s="196"/>
      <c r="D32" s="196"/>
      <c r="E32" s="196"/>
      <c r="F32" s="196"/>
      <c r="G32" s="196"/>
      <c r="H32" s="196"/>
      <c r="I32" s="196"/>
      <c r="J32" s="196"/>
      <c r="K32" s="81"/>
    </row>
    <row r="33" spans="1:11" x14ac:dyDescent="0.25">
      <c r="A33" s="196"/>
      <c r="B33" s="196"/>
      <c r="C33" s="196"/>
      <c r="D33" s="196" t="s">
        <v>255</v>
      </c>
      <c r="E33" s="196"/>
      <c r="F33" s="196"/>
      <c r="G33" s="196"/>
      <c r="H33" s="196"/>
      <c r="I33" s="196"/>
      <c r="J33" s="196"/>
      <c r="K33" s="81">
        <v>0</v>
      </c>
    </row>
    <row r="34" spans="1:11" x14ac:dyDescent="0.25">
      <c r="A34" s="196"/>
      <c r="B34" s="196"/>
      <c r="C34" s="196"/>
      <c r="D34" s="196" t="s">
        <v>256</v>
      </c>
      <c r="E34" s="196"/>
      <c r="F34" s="196"/>
      <c r="G34" s="196"/>
      <c r="H34" s="196"/>
      <c r="I34" s="196"/>
      <c r="J34" s="196"/>
      <c r="K34" s="81">
        <v>14.0001</v>
      </c>
    </row>
    <row r="35" spans="1:11" x14ac:dyDescent="0.25">
      <c r="A35" s="196"/>
      <c r="B35" s="196"/>
      <c r="C35" s="196"/>
      <c r="D35" s="196" t="s">
        <v>257</v>
      </c>
      <c r="E35" s="196"/>
      <c r="F35" s="196"/>
      <c r="G35" s="196"/>
      <c r="H35" s="196"/>
      <c r="I35" s="196"/>
      <c r="J35" s="196"/>
      <c r="K35" s="81">
        <v>30.3126</v>
      </c>
    </row>
    <row r="36" spans="1:11" x14ac:dyDescent="0.25">
      <c r="A36" s="196"/>
      <c r="B36" s="196"/>
      <c r="C36" s="196"/>
      <c r="D36" s="196" t="s">
        <v>258</v>
      </c>
      <c r="E36" s="196"/>
      <c r="F36" s="196"/>
      <c r="G36" s="196"/>
      <c r="H36" s="196"/>
      <c r="I36" s="196"/>
      <c r="J36" s="196"/>
      <c r="K36" s="81">
        <v>10</v>
      </c>
    </row>
    <row r="37" spans="1:11" x14ac:dyDescent="0.25">
      <c r="A37" s="196"/>
      <c r="B37" s="196"/>
      <c r="C37" s="196"/>
      <c r="D37" s="196" t="s">
        <v>261</v>
      </c>
      <c r="E37" s="196"/>
      <c r="F37" s="196"/>
      <c r="G37" s="196"/>
      <c r="H37" s="196"/>
      <c r="I37" s="196"/>
      <c r="J37" s="196"/>
      <c r="K37" s="81">
        <v>40</v>
      </c>
    </row>
    <row r="38" spans="1:11" x14ac:dyDescent="0.25">
      <c r="A38" s="194" t="s">
        <v>262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80">
        <f>SUM(K39:K44)</f>
        <v>14891271.270000001</v>
      </c>
    </row>
    <row r="39" spans="1:11" x14ac:dyDescent="0.25">
      <c r="A39" s="196"/>
      <c r="B39" s="196" t="s">
        <v>254</v>
      </c>
      <c r="C39" s="196"/>
      <c r="D39" s="196"/>
      <c r="E39" s="196"/>
      <c r="F39" s="196"/>
      <c r="G39" s="196"/>
      <c r="H39" s="196"/>
      <c r="I39" s="196"/>
      <c r="J39" s="196"/>
      <c r="K39" s="80"/>
    </row>
    <row r="40" spans="1:11" x14ac:dyDescent="0.25">
      <c r="A40" s="196"/>
      <c r="B40" s="196"/>
      <c r="C40" s="196"/>
      <c r="D40" s="196" t="s">
        <v>255</v>
      </c>
      <c r="E40" s="196"/>
      <c r="F40" s="196"/>
      <c r="G40" s="196"/>
      <c r="H40" s="196"/>
      <c r="I40" s="196"/>
      <c r="J40" s="196"/>
      <c r="K40" s="81">
        <v>0</v>
      </c>
    </row>
    <row r="41" spans="1:11" x14ac:dyDescent="0.25">
      <c r="A41" s="196"/>
      <c r="B41" s="196"/>
      <c r="C41" s="196"/>
      <c r="D41" s="196" t="s">
        <v>256</v>
      </c>
      <c r="E41" s="196"/>
      <c r="F41" s="196"/>
      <c r="G41" s="196"/>
      <c r="H41" s="196"/>
      <c r="I41" s="196"/>
      <c r="J41" s="196"/>
      <c r="K41" s="81">
        <v>2464948.8200000003</v>
      </c>
    </row>
    <row r="42" spans="1:11" x14ac:dyDescent="0.25">
      <c r="A42" s="196"/>
      <c r="B42" s="196"/>
      <c r="C42" s="196"/>
      <c r="D42" s="196" t="s">
        <v>257</v>
      </c>
      <c r="E42" s="196"/>
      <c r="F42" s="196"/>
      <c r="G42" s="196"/>
      <c r="H42" s="196"/>
      <c r="I42" s="196"/>
      <c r="J42" s="196"/>
      <c r="K42" s="81">
        <v>5289002.8600000003</v>
      </c>
    </row>
    <row r="43" spans="1:11" x14ac:dyDescent="0.25">
      <c r="A43" s="196"/>
      <c r="B43" s="196"/>
      <c r="C43" s="196"/>
      <c r="D43" s="196" t="s">
        <v>258</v>
      </c>
      <c r="E43" s="196"/>
      <c r="F43" s="196"/>
      <c r="G43" s="196"/>
      <c r="H43" s="196"/>
      <c r="I43" s="196"/>
      <c r="J43" s="196"/>
      <c r="K43" s="81">
        <v>1842058.62</v>
      </c>
    </row>
    <row r="44" spans="1:11" x14ac:dyDescent="0.25">
      <c r="A44" s="196"/>
      <c r="B44" s="196"/>
      <c r="C44" s="196"/>
      <c r="D44" s="196" t="s">
        <v>261</v>
      </c>
      <c r="E44" s="196"/>
      <c r="F44" s="196"/>
      <c r="G44" s="196"/>
      <c r="H44" s="196"/>
      <c r="I44" s="196"/>
      <c r="J44" s="196"/>
      <c r="K44" s="81">
        <v>5295260.9700000007</v>
      </c>
    </row>
    <row r="45" spans="1:11" x14ac:dyDescent="0.25">
      <c r="A45" s="194" t="s">
        <v>263</v>
      </c>
      <c r="B45" s="194"/>
      <c r="C45" s="194"/>
      <c r="D45" s="194"/>
      <c r="E45" s="194"/>
      <c r="F45" s="194"/>
      <c r="G45" s="194"/>
      <c r="H45" s="194"/>
      <c r="I45" s="194"/>
      <c r="J45" s="194"/>
      <c r="K45" s="80">
        <v>13927809.479999999</v>
      </c>
    </row>
    <row r="46" spans="1:11" x14ac:dyDescent="0.25">
      <c r="A46" s="82"/>
      <c r="B46" s="196" t="s">
        <v>254</v>
      </c>
      <c r="C46" s="196"/>
      <c r="D46" s="196"/>
      <c r="E46" s="196"/>
      <c r="F46" s="196"/>
      <c r="G46" s="196"/>
      <c r="H46" s="196"/>
      <c r="I46" s="196"/>
      <c r="J46" s="196"/>
      <c r="K46" s="81"/>
    </row>
    <row r="47" spans="1:11" x14ac:dyDescent="0.25">
      <c r="A47" s="82"/>
      <c r="B47" s="82"/>
      <c r="C47" s="82"/>
      <c r="D47" s="196" t="s">
        <v>264</v>
      </c>
      <c r="E47" s="196"/>
      <c r="F47" s="196"/>
      <c r="G47" s="196"/>
      <c r="H47" s="196"/>
      <c r="I47" s="196"/>
      <c r="J47" s="196"/>
      <c r="K47" s="81">
        <v>3031307.58</v>
      </c>
    </row>
    <row r="48" spans="1:11" x14ac:dyDescent="0.25">
      <c r="A48" s="82"/>
      <c r="B48" s="82"/>
      <c r="C48" s="82"/>
      <c r="D48" s="196" t="s">
        <v>265</v>
      </c>
      <c r="E48" s="196"/>
      <c r="F48" s="196"/>
      <c r="G48" s="196"/>
      <c r="H48" s="196"/>
      <c r="I48" s="196"/>
      <c r="J48" s="196"/>
      <c r="K48" s="81">
        <v>446362.58</v>
      </c>
    </row>
    <row r="49" spans="1:11" x14ac:dyDescent="0.25">
      <c r="A49" s="82"/>
      <c r="B49" s="82"/>
      <c r="C49" s="82"/>
      <c r="D49" s="196" t="s">
        <v>266</v>
      </c>
      <c r="E49" s="196"/>
      <c r="F49" s="196"/>
      <c r="G49" s="196"/>
      <c r="H49" s="196"/>
      <c r="I49" s="196"/>
      <c r="J49" s="196"/>
      <c r="K49" s="81">
        <v>0</v>
      </c>
    </row>
    <row r="50" spans="1:11" x14ac:dyDescent="0.25">
      <c r="A50" s="82"/>
      <c r="B50" s="82"/>
      <c r="C50" s="82"/>
      <c r="D50" s="196" t="s">
        <v>267</v>
      </c>
      <c r="E50" s="196"/>
      <c r="F50" s="196"/>
      <c r="G50" s="196"/>
      <c r="H50" s="196"/>
      <c r="I50" s="196"/>
      <c r="J50" s="196"/>
      <c r="K50" s="81">
        <v>0</v>
      </c>
    </row>
    <row r="51" spans="1:11" x14ac:dyDescent="0.25">
      <c r="A51" s="82"/>
      <c r="B51" s="82"/>
      <c r="C51" s="82"/>
      <c r="D51" s="196" t="s">
        <v>268</v>
      </c>
      <c r="E51" s="196"/>
      <c r="F51" s="196"/>
      <c r="G51" s="196"/>
      <c r="H51" s="196"/>
      <c r="I51" s="196"/>
      <c r="J51" s="196"/>
      <c r="K51" s="81">
        <v>26545.5</v>
      </c>
    </row>
    <row r="52" spans="1:11" x14ac:dyDescent="0.25">
      <c r="A52" s="82"/>
      <c r="B52" s="82"/>
      <c r="C52" s="82"/>
      <c r="D52" s="196" t="s">
        <v>25</v>
      </c>
      <c r="E52" s="196"/>
      <c r="F52" s="196"/>
      <c r="G52" s="196"/>
      <c r="H52" s="196"/>
      <c r="I52" s="196"/>
      <c r="J52" s="196"/>
      <c r="K52" s="81">
        <v>0</v>
      </c>
    </row>
    <row r="53" spans="1:11" x14ac:dyDescent="0.25">
      <c r="A53" s="82"/>
      <c r="B53" s="82"/>
      <c r="C53" s="82"/>
      <c r="D53" s="196" t="s">
        <v>269</v>
      </c>
      <c r="E53" s="196"/>
      <c r="F53" s="196"/>
      <c r="G53" s="196"/>
      <c r="H53" s="196"/>
      <c r="I53" s="196"/>
      <c r="J53" s="196"/>
      <c r="K53" s="81">
        <v>1792257.86</v>
      </c>
    </row>
    <row r="54" spans="1:11" x14ac:dyDescent="0.25">
      <c r="A54" s="82"/>
      <c r="B54" s="82"/>
      <c r="C54" s="82"/>
      <c r="D54" s="196" t="s">
        <v>270</v>
      </c>
      <c r="E54" s="196"/>
      <c r="F54" s="196"/>
      <c r="G54" s="196"/>
      <c r="H54" s="196"/>
      <c r="I54" s="196"/>
      <c r="J54" s="196"/>
      <c r="K54" s="81">
        <v>17697</v>
      </c>
    </row>
    <row r="55" spans="1:11" x14ac:dyDescent="0.25">
      <c r="A55" s="82"/>
      <c r="B55" s="82"/>
      <c r="C55" s="82"/>
      <c r="D55" s="196" t="s">
        <v>271</v>
      </c>
      <c r="E55" s="196"/>
      <c r="F55" s="196"/>
      <c r="G55" s="196"/>
      <c r="H55" s="196"/>
      <c r="I55" s="196"/>
      <c r="J55" s="196"/>
      <c r="K55" s="81">
        <v>1310108.95</v>
      </c>
    </row>
    <row r="56" spans="1:11" x14ac:dyDescent="0.25">
      <c r="A56" s="82"/>
      <c r="B56" s="82"/>
      <c r="C56" s="82"/>
      <c r="D56" s="196" t="s">
        <v>272</v>
      </c>
      <c r="E56" s="196"/>
      <c r="F56" s="196"/>
      <c r="G56" s="196"/>
      <c r="H56" s="196"/>
      <c r="I56" s="196"/>
      <c r="J56" s="196"/>
      <c r="K56" s="81">
        <v>95740.77</v>
      </c>
    </row>
    <row r="57" spans="1:11" x14ac:dyDescent="0.25">
      <c r="A57" s="82"/>
      <c r="B57" s="82"/>
      <c r="C57" s="82"/>
      <c r="D57" s="196" t="s">
        <v>27</v>
      </c>
      <c r="E57" s="196"/>
      <c r="F57" s="196"/>
      <c r="G57" s="196"/>
      <c r="H57" s="196"/>
      <c r="I57" s="196"/>
      <c r="J57" s="196"/>
      <c r="K57" s="81">
        <v>173000</v>
      </c>
    </row>
    <row r="58" spans="1:11" x14ac:dyDescent="0.25">
      <c r="A58" s="82"/>
      <c r="B58" s="82"/>
      <c r="C58" s="82"/>
      <c r="D58" s="196" t="s">
        <v>273</v>
      </c>
      <c r="E58" s="196"/>
      <c r="F58" s="196"/>
      <c r="G58" s="196"/>
      <c r="H58" s="196"/>
      <c r="I58" s="196"/>
      <c r="J58" s="196"/>
      <c r="K58" s="81">
        <v>1047203.42</v>
      </c>
    </row>
    <row r="59" spans="1:11" x14ac:dyDescent="0.25">
      <c r="A59" s="82"/>
      <c r="B59" s="82"/>
      <c r="C59" s="82"/>
      <c r="D59" s="196" t="s">
        <v>274</v>
      </c>
      <c r="E59" s="196"/>
      <c r="F59" s="196"/>
      <c r="G59" s="196"/>
      <c r="H59" s="196"/>
      <c r="I59" s="196"/>
      <c r="J59" s="196"/>
      <c r="K59" s="81">
        <v>394067.95</v>
      </c>
    </row>
    <row r="60" spans="1:11" x14ac:dyDescent="0.25">
      <c r="A60" s="82"/>
      <c r="B60" s="82"/>
      <c r="C60" s="82"/>
      <c r="D60" s="196" t="s">
        <v>275</v>
      </c>
      <c r="E60" s="196"/>
      <c r="F60" s="196"/>
      <c r="G60" s="196"/>
      <c r="H60" s="196"/>
      <c r="I60" s="196"/>
      <c r="J60" s="196"/>
      <c r="K60" s="81">
        <v>235370.1</v>
      </c>
    </row>
    <row r="61" spans="1:11" x14ac:dyDescent="0.25">
      <c r="A61" s="82"/>
      <c r="B61" s="82"/>
      <c r="C61" s="82"/>
      <c r="D61" s="196" t="s">
        <v>276</v>
      </c>
      <c r="E61" s="196"/>
      <c r="F61" s="196"/>
      <c r="G61" s="196"/>
      <c r="H61" s="196"/>
      <c r="I61" s="196"/>
      <c r="J61" s="196"/>
      <c r="K61" s="81">
        <v>3598503.88</v>
      </c>
    </row>
    <row r="62" spans="1:11" x14ac:dyDescent="0.25">
      <c r="A62" s="82"/>
      <c r="B62" s="82"/>
      <c r="C62" s="82"/>
      <c r="D62" s="196" t="s">
        <v>277</v>
      </c>
      <c r="E62" s="196"/>
      <c r="F62" s="196"/>
      <c r="G62" s="196"/>
      <c r="H62" s="196"/>
      <c r="I62" s="196"/>
      <c r="J62" s="196"/>
      <c r="K62" s="81">
        <v>0</v>
      </c>
    </row>
    <row r="63" spans="1:11" x14ac:dyDescent="0.25">
      <c r="A63" s="82"/>
      <c r="B63" s="82"/>
      <c r="C63" s="82"/>
      <c r="D63" s="196" t="s">
        <v>278</v>
      </c>
      <c r="E63" s="196"/>
      <c r="F63" s="196"/>
      <c r="G63" s="196"/>
      <c r="H63" s="196"/>
      <c r="I63" s="196"/>
      <c r="J63" s="196"/>
      <c r="K63" s="81">
        <v>140248.78</v>
      </c>
    </row>
    <row r="64" spans="1:11" x14ac:dyDescent="0.25">
      <c r="A64" s="82"/>
      <c r="B64" s="82"/>
      <c r="C64" s="82"/>
      <c r="D64" s="196" t="s">
        <v>20</v>
      </c>
      <c r="E64" s="196"/>
      <c r="F64" s="196"/>
      <c r="G64" s="196"/>
      <c r="H64" s="196"/>
      <c r="I64" s="196"/>
      <c r="J64" s="196"/>
      <c r="K64" s="81">
        <v>0</v>
      </c>
    </row>
    <row r="65" spans="1:11" x14ac:dyDescent="0.25">
      <c r="A65" s="82"/>
      <c r="B65" s="82"/>
      <c r="C65" s="82"/>
      <c r="D65" s="196" t="s">
        <v>19</v>
      </c>
      <c r="E65" s="196"/>
      <c r="F65" s="196"/>
      <c r="G65" s="196"/>
      <c r="H65" s="196"/>
      <c r="I65" s="196"/>
      <c r="J65" s="196"/>
      <c r="K65" s="81">
        <v>0</v>
      </c>
    </row>
    <row r="66" spans="1:11" x14ac:dyDescent="0.25">
      <c r="A66" s="82"/>
      <c r="B66" s="82"/>
      <c r="C66" s="82"/>
      <c r="D66" s="196" t="s">
        <v>279</v>
      </c>
      <c r="E66" s="196"/>
      <c r="F66" s="196"/>
      <c r="G66" s="196"/>
      <c r="H66" s="196"/>
      <c r="I66" s="196"/>
      <c r="J66" s="196"/>
      <c r="K66" s="81"/>
    </row>
    <row r="67" spans="1:11" x14ac:dyDescent="0.25">
      <c r="A67" s="82"/>
      <c r="B67" s="82"/>
      <c r="C67" s="82"/>
      <c r="D67" s="196" t="s">
        <v>280</v>
      </c>
      <c r="E67" s="196"/>
      <c r="F67" s="196"/>
      <c r="G67" s="196"/>
      <c r="H67" s="196"/>
      <c r="I67" s="196"/>
      <c r="J67" s="196"/>
      <c r="K67" s="81">
        <v>1584001.11</v>
      </c>
    </row>
    <row r="68" spans="1:11" x14ac:dyDescent="0.25">
      <c r="A68" s="82"/>
      <c r="B68" s="82"/>
      <c r="C68" s="82"/>
      <c r="D68" s="196" t="s">
        <v>281</v>
      </c>
      <c r="E68" s="196"/>
      <c r="F68" s="196"/>
      <c r="G68" s="196"/>
      <c r="H68" s="196"/>
      <c r="I68" s="196"/>
      <c r="J68" s="196"/>
      <c r="K68" s="81">
        <v>0</v>
      </c>
    </row>
    <row r="69" spans="1:11" x14ac:dyDescent="0.25">
      <c r="A69" s="82"/>
      <c r="B69" s="82"/>
      <c r="C69" s="82"/>
      <c r="D69" s="196" t="s">
        <v>157</v>
      </c>
      <c r="E69" s="196"/>
      <c r="F69" s="196"/>
      <c r="G69" s="196"/>
      <c r="H69" s="196"/>
      <c r="I69" s="196"/>
      <c r="J69" s="196"/>
      <c r="K69" s="81">
        <v>0</v>
      </c>
    </row>
    <row r="70" spans="1:11" x14ac:dyDescent="0.25">
      <c r="A70" s="82"/>
      <c r="B70" s="82"/>
      <c r="C70" s="82"/>
      <c r="D70" s="196" t="s">
        <v>282</v>
      </c>
      <c r="E70" s="196"/>
      <c r="F70" s="196"/>
      <c r="G70" s="196"/>
      <c r="H70" s="196"/>
      <c r="I70" s="196"/>
      <c r="J70" s="196"/>
      <c r="K70" s="81">
        <v>0</v>
      </c>
    </row>
    <row r="71" spans="1:11" x14ac:dyDescent="0.25">
      <c r="A71" s="82"/>
      <c r="B71" s="82"/>
      <c r="C71" s="82"/>
      <c r="D71" s="196" t="s">
        <v>283</v>
      </c>
      <c r="E71" s="196"/>
      <c r="F71" s="196"/>
      <c r="G71" s="196"/>
      <c r="H71" s="196"/>
      <c r="I71" s="196"/>
      <c r="J71" s="196"/>
      <c r="K71" s="81">
        <v>0</v>
      </c>
    </row>
    <row r="72" spans="1:11" x14ac:dyDescent="0.25">
      <c r="A72" s="82"/>
      <c r="B72" s="82"/>
      <c r="C72" s="82"/>
      <c r="D72" s="196" t="s">
        <v>18</v>
      </c>
      <c r="E72" s="196"/>
      <c r="F72" s="196"/>
      <c r="G72" s="196"/>
      <c r="H72" s="196"/>
      <c r="I72" s="196"/>
      <c r="J72" s="196"/>
      <c r="K72" s="81">
        <v>0</v>
      </c>
    </row>
    <row r="73" spans="1:11" x14ac:dyDescent="0.25">
      <c r="A73" s="82"/>
      <c r="B73" s="82"/>
      <c r="C73" s="82"/>
      <c r="D73" s="196" t="s">
        <v>284</v>
      </c>
      <c r="E73" s="196"/>
      <c r="F73" s="196"/>
      <c r="G73" s="196"/>
      <c r="H73" s="196"/>
      <c r="I73" s="196"/>
      <c r="J73" s="196"/>
      <c r="K73" s="81">
        <v>0</v>
      </c>
    </row>
    <row r="74" spans="1:11" x14ac:dyDescent="0.25">
      <c r="A74" s="82"/>
      <c r="B74" s="82"/>
      <c r="C74" s="82"/>
      <c r="D74" s="196" t="s">
        <v>153</v>
      </c>
      <c r="E74" s="196"/>
      <c r="F74" s="196"/>
      <c r="G74" s="196"/>
      <c r="H74" s="196"/>
      <c r="I74" s="196"/>
      <c r="J74" s="196"/>
      <c r="K74" s="81">
        <v>0</v>
      </c>
    </row>
    <row r="75" spans="1:11" x14ac:dyDescent="0.25">
      <c r="A75" s="82"/>
      <c r="B75" s="82"/>
      <c r="C75" s="82"/>
      <c r="D75" s="196" t="s">
        <v>154</v>
      </c>
      <c r="E75" s="196"/>
      <c r="F75" s="196"/>
      <c r="G75" s="196"/>
      <c r="H75" s="196"/>
      <c r="I75" s="196"/>
      <c r="J75" s="196"/>
      <c r="K75" s="81">
        <v>35394</v>
      </c>
    </row>
    <row r="76" spans="1:11" x14ac:dyDescent="0.25">
      <c r="A76" s="82"/>
      <c r="B76" s="82"/>
      <c r="C76" s="82"/>
      <c r="D76" s="196" t="s">
        <v>22</v>
      </c>
      <c r="E76" s="196"/>
      <c r="F76" s="196"/>
      <c r="G76" s="196"/>
      <c r="H76" s="196"/>
      <c r="I76" s="196"/>
      <c r="J76" s="196"/>
      <c r="K76" s="81">
        <v>0</v>
      </c>
    </row>
    <row r="77" spans="1:11" x14ac:dyDescent="0.25">
      <c r="A77" s="82"/>
      <c r="B77" s="82"/>
      <c r="C77" s="82"/>
      <c r="D77" s="196" t="s">
        <v>21</v>
      </c>
      <c r="E77" s="196"/>
      <c r="F77" s="196"/>
      <c r="G77" s="196"/>
      <c r="H77" s="196"/>
      <c r="I77" s="196"/>
      <c r="J77" s="196"/>
      <c r="K77" s="81">
        <v>0</v>
      </c>
    </row>
    <row r="78" spans="1:11" x14ac:dyDescent="0.25">
      <c r="A78" s="82"/>
      <c r="B78" s="82"/>
      <c r="C78" s="82"/>
      <c r="D78" s="196" t="s">
        <v>158</v>
      </c>
      <c r="E78" s="196"/>
      <c r="F78" s="196"/>
      <c r="G78" s="196"/>
      <c r="H78" s="196"/>
      <c r="I78" s="196"/>
      <c r="J78" s="196"/>
      <c r="K78" s="81">
        <v>0</v>
      </c>
    </row>
    <row r="79" spans="1:11" x14ac:dyDescent="0.25">
      <c r="A79" s="82"/>
      <c r="B79" s="82"/>
      <c r="C79" s="82"/>
      <c r="D79" s="196" t="s">
        <v>17</v>
      </c>
      <c r="E79" s="196"/>
      <c r="F79" s="196"/>
      <c r="G79" s="196"/>
      <c r="H79" s="196"/>
      <c r="I79" s="196"/>
      <c r="J79" s="196"/>
      <c r="K79" s="81">
        <v>0</v>
      </c>
    </row>
    <row r="80" spans="1:11" x14ac:dyDescent="0.25">
      <c r="A80" s="82"/>
      <c r="B80" s="82"/>
      <c r="C80" s="82"/>
      <c r="D80" s="197" t="s">
        <v>285</v>
      </c>
      <c r="E80" s="198"/>
      <c r="F80" s="198"/>
      <c r="G80" s="198"/>
      <c r="H80" s="198"/>
      <c r="I80" s="198"/>
      <c r="J80" s="199"/>
      <c r="K80" s="81">
        <v>0</v>
      </c>
    </row>
    <row r="81" spans="1:11" x14ac:dyDescent="0.25">
      <c r="A81" s="82"/>
      <c r="B81" s="82"/>
      <c r="C81" s="82"/>
      <c r="D81" s="200" t="s">
        <v>36</v>
      </c>
      <c r="E81" s="200"/>
      <c r="F81" s="200"/>
      <c r="G81" s="200"/>
      <c r="H81" s="200"/>
      <c r="I81" s="200"/>
      <c r="J81" s="200"/>
      <c r="K81" s="81">
        <v>0</v>
      </c>
    </row>
    <row r="82" spans="1:11" x14ac:dyDescent="0.25">
      <c r="A82" s="82"/>
      <c r="B82" s="82"/>
      <c r="C82" s="82"/>
      <c r="D82" s="200" t="s">
        <v>37</v>
      </c>
      <c r="E82" s="200"/>
      <c r="F82" s="200"/>
      <c r="G82" s="200"/>
      <c r="H82" s="200"/>
      <c r="I82" s="200"/>
      <c r="J82" s="200"/>
      <c r="K82" s="81">
        <f>K45-SUM(K46:K81)</f>
        <v>0</v>
      </c>
    </row>
    <row r="83" spans="1:11" x14ac:dyDescent="0.25">
      <c r="A83" s="194" t="s">
        <v>286</v>
      </c>
      <c r="B83" s="194"/>
      <c r="C83" s="194"/>
      <c r="D83" s="194"/>
      <c r="E83" s="194"/>
      <c r="F83" s="194"/>
      <c r="G83" s="194"/>
      <c r="H83" s="194"/>
      <c r="I83" s="194"/>
      <c r="J83" s="194"/>
      <c r="K83" s="80">
        <f>K38+K45</f>
        <v>28819080.75</v>
      </c>
    </row>
    <row r="84" spans="1:1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x14ac:dyDescent="0.25">
      <c r="A86" s="83"/>
      <c r="B86" s="69"/>
      <c r="C86" s="83"/>
      <c r="D86" s="195"/>
      <c r="E86" s="195"/>
      <c r="F86" s="83"/>
      <c r="G86" s="83"/>
      <c r="H86" s="71" t="s">
        <v>327</v>
      </c>
      <c r="I86" s="71"/>
      <c r="J86" s="71"/>
      <c r="K86" s="83"/>
    </row>
    <row r="87" spans="1:11" x14ac:dyDescent="0.25">
      <c r="H87" s="71" t="s">
        <v>328</v>
      </c>
      <c r="I87" s="71"/>
      <c r="J87" s="71"/>
    </row>
    <row r="88" spans="1:11" x14ac:dyDescent="0.25">
      <c r="H88" s="71" t="s">
        <v>329</v>
      </c>
      <c r="I88" s="71"/>
      <c r="J88" s="71"/>
    </row>
    <row r="89" spans="1:11" x14ac:dyDescent="0.25">
      <c r="H89" t="s">
        <v>330</v>
      </c>
    </row>
  </sheetData>
  <mergeCells count="92">
    <mergeCell ref="B6:C6"/>
    <mergeCell ref="I6:J6"/>
    <mergeCell ref="A2:E2"/>
    <mergeCell ref="H2:K2"/>
    <mergeCell ref="H3:K4"/>
    <mergeCell ref="B5:C5"/>
    <mergeCell ref="I5:J5"/>
    <mergeCell ref="A16:K16"/>
    <mergeCell ref="A19:C19"/>
    <mergeCell ref="D19:J19"/>
    <mergeCell ref="A20:A24"/>
    <mergeCell ref="B20:C20"/>
    <mergeCell ref="D20:J20"/>
    <mergeCell ref="B21:C24"/>
    <mergeCell ref="D21:J21"/>
    <mergeCell ref="D22:J22"/>
    <mergeCell ref="D23:J23"/>
    <mergeCell ref="D24:J24"/>
    <mergeCell ref="A25:C25"/>
    <mergeCell ref="D25:J25"/>
    <mergeCell ref="A26:A30"/>
    <mergeCell ref="B26:C26"/>
    <mergeCell ref="D26:J26"/>
    <mergeCell ref="B27:C30"/>
    <mergeCell ref="D27:J27"/>
    <mergeCell ref="D28:J28"/>
    <mergeCell ref="D29:J29"/>
    <mergeCell ref="D30:J30"/>
    <mergeCell ref="A31:C31"/>
    <mergeCell ref="D31:J31"/>
    <mergeCell ref="A32:A37"/>
    <mergeCell ref="B32:C32"/>
    <mergeCell ref="D32:J32"/>
    <mergeCell ref="B33:C37"/>
    <mergeCell ref="D33:J33"/>
    <mergeCell ref="D34:J34"/>
    <mergeCell ref="D35:J35"/>
    <mergeCell ref="D36:J36"/>
    <mergeCell ref="D37:J37"/>
    <mergeCell ref="A38:C38"/>
    <mergeCell ref="D38:J38"/>
    <mergeCell ref="A39:A44"/>
    <mergeCell ref="B39:C39"/>
    <mergeCell ref="D39:J39"/>
    <mergeCell ref="B40:C44"/>
    <mergeCell ref="D40:J40"/>
    <mergeCell ref="D41:J41"/>
    <mergeCell ref="D52:J52"/>
    <mergeCell ref="D42:J42"/>
    <mergeCell ref="D43:J43"/>
    <mergeCell ref="D44:J44"/>
    <mergeCell ref="A45:C45"/>
    <mergeCell ref="D45:J45"/>
    <mergeCell ref="B46:C46"/>
    <mergeCell ref="D46:J46"/>
    <mergeCell ref="D47:J47"/>
    <mergeCell ref="D48:J48"/>
    <mergeCell ref="D49:J49"/>
    <mergeCell ref="D50:J50"/>
    <mergeCell ref="D51:J51"/>
    <mergeCell ref="D64:J64"/>
    <mergeCell ref="D53:J53"/>
    <mergeCell ref="D54:J54"/>
    <mergeCell ref="D55:J55"/>
    <mergeCell ref="D56:J56"/>
    <mergeCell ref="D57:J57"/>
    <mergeCell ref="D58:J58"/>
    <mergeCell ref="D59:J59"/>
    <mergeCell ref="D60:J60"/>
    <mergeCell ref="D61:J61"/>
    <mergeCell ref="D62:J62"/>
    <mergeCell ref="D63:J63"/>
    <mergeCell ref="D76:J76"/>
    <mergeCell ref="D65:J65"/>
    <mergeCell ref="D66:J66"/>
    <mergeCell ref="D67:J67"/>
    <mergeCell ref="D68:J68"/>
    <mergeCell ref="D69:J69"/>
    <mergeCell ref="D70:J70"/>
    <mergeCell ref="D71:J71"/>
    <mergeCell ref="D72:J72"/>
    <mergeCell ref="D73:J73"/>
    <mergeCell ref="D74:J74"/>
    <mergeCell ref="D75:J75"/>
    <mergeCell ref="A83:J83"/>
    <mergeCell ref="D86:E86"/>
    <mergeCell ref="D77:J77"/>
    <mergeCell ref="D78:J78"/>
    <mergeCell ref="D79:J79"/>
    <mergeCell ref="D80:J80"/>
    <mergeCell ref="D81:J81"/>
    <mergeCell ref="D82:J8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topLeftCell="A13" workbookViewId="0">
      <selection activeCell="AO45" sqref="AO45"/>
    </sheetView>
  </sheetViews>
  <sheetFormatPr defaultRowHeight="15" x14ac:dyDescent="0.25"/>
  <cols>
    <col min="4" max="4" width="12.5703125" customWidth="1"/>
    <col min="5" max="5" width="12.42578125" customWidth="1"/>
    <col min="7" max="7" width="12.42578125" customWidth="1"/>
    <col min="9" max="9" width="12.28515625" customWidth="1"/>
    <col min="17" max="17" width="11.140625" customWidth="1"/>
    <col min="18" max="18" width="11" customWidth="1"/>
    <col min="19" max="19" width="10.85546875" customWidth="1"/>
    <col min="21" max="21" width="11.140625" customWidth="1"/>
    <col min="22" max="22" width="11" customWidth="1"/>
    <col min="23" max="23" width="12.42578125" customWidth="1"/>
    <col min="27" max="27" width="11.140625" customWidth="1"/>
    <col min="31" max="31" width="11.140625" customWidth="1"/>
    <col min="33" max="33" width="11.28515625" customWidth="1"/>
    <col min="35" max="35" width="10.85546875" customWidth="1"/>
    <col min="37" max="38" width="6.140625" customWidth="1"/>
    <col min="39" max="39" width="6" customWidth="1"/>
    <col min="40" max="40" width="4.85546875" customWidth="1"/>
    <col min="41" max="41" width="13.140625" customWidth="1"/>
    <col min="42" max="42" width="13.42578125" customWidth="1"/>
    <col min="43" max="43" width="12.140625" customWidth="1"/>
    <col min="44" max="44" width="5.140625" customWidth="1"/>
    <col min="45" max="45" width="13.42578125" customWidth="1"/>
    <col min="46" max="46" width="12.42578125" customWidth="1"/>
    <col min="47" max="47" width="12.85546875" customWidth="1"/>
    <col min="49" max="49" width="11" customWidth="1"/>
    <col min="50" max="50" width="11.28515625" customWidth="1"/>
    <col min="51" max="51" width="4.140625" customWidth="1"/>
  </cols>
  <sheetData>
    <row r="1" spans="1:5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</row>
    <row r="2" spans="1:51" ht="15.75" customHeight="1" x14ac:dyDescent="0.25">
      <c r="A2" s="71"/>
      <c r="B2" s="84" t="s">
        <v>320</v>
      </c>
      <c r="C2" s="84"/>
      <c r="D2" s="84"/>
      <c r="E2" s="71"/>
      <c r="F2" s="71"/>
      <c r="G2" s="71"/>
      <c r="H2" s="84" t="s">
        <v>319</v>
      </c>
      <c r="I2" s="84"/>
      <c r="J2" s="84"/>
      <c r="K2" s="220"/>
      <c r="L2" s="220"/>
      <c r="M2" s="220"/>
      <c r="N2" s="220"/>
      <c r="O2" s="220"/>
      <c r="P2" s="220"/>
      <c r="Q2" s="220"/>
      <c r="R2" s="220"/>
      <c r="S2" s="220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84"/>
      <c r="AO2" s="84"/>
      <c r="AP2" s="84"/>
      <c r="AQ2" s="71"/>
      <c r="AR2" s="71"/>
      <c r="AS2" s="71"/>
      <c r="AT2" s="71"/>
      <c r="AU2" s="71"/>
      <c r="AV2" s="71"/>
      <c r="AW2" s="71"/>
      <c r="AX2" s="71"/>
      <c r="AY2" s="71"/>
    </row>
    <row r="3" spans="1:51" x14ac:dyDescent="0.25">
      <c r="A3" s="71"/>
      <c r="B3" s="84" t="s">
        <v>321</v>
      </c>
      <c r="C3" s="84"/>
      <c r="D3" s="84"/>
      <c r="E3" s="71"/>
      <c r="F3" s="71"/>
      <c r="G3" s="71"/>
      <c r="H3" s="84" t="s">
        <v>318</v>
      </c>
      <c r="I3" s="84"/>
      <c r="J3" s="8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84"/>
      <c r="AO3" s="84"/>
      <c r="AP3" s="84"/>
      <c r="AQ3" s="71"/>
      <c r="AR3" s="71"/>
      <c r="AS3" s="71"/>
      <c r="AT3" s="71"/>
      <c r="AU3" s="71"/>
      <c r="AV3" s="71"/>
      <c r="AW3" s="71"/>
      <c r="AX3" s="71"/>
      <c r="AY3" s="71"/>
    </row>
    <row r="4" spans="1:51" x14ac:dyDescent="0.25">
      <c r="A4" s="71"/>
      <c r="B4" s="84" t="s">
        <v>324</v>
      </c>
      <c r="C4" s="84"/>
      <c r="D4" s="84"/>
      <c r="E4" s="71"/>
      <c r="F4" s="71"/>
      <c r="G4" s="71"/>
      <c r="H4" s="84" t="s">
        <v>317</v>
      </c>
      <c r="I4" s="84"/>
      <c r="J4" s="84"/>
      <c r="K4" s="221"/>
      <c r="L4" s="221"/>
      <c r="M4" s="221"/>
      <c r="N4" s="221"/>
      <c r="O4" s="221"/>
      <c r="P4" s="221"/>
      <c r="Q4" s="221"/>
      <c r="R4" s="221"/>
      <c r="S4" s="22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4"/>
      <c r="AO4" s="84"/>
      <c r="AP4" s="84"/>
      <c r="AQ4" s="71"/>
      <c r="AR4" s="71"/>
      <c r="AS4" s="71"/>
      <c r="AT4" s="71"/>
      <c r="AU4" s="71"/>
      <c r="AV4" s="71"/>
      <c r="AW4" s="71"/>
      <c r="AX4" s="71"/>
      <c r="AY4" s="71"/>
    </row>
    <row r="5" spans="1:51" ht="16.5" customHeight="1" x14ac:dyDescent="0.25">
      <c r="A5" s="71"/>
      <c r="B5" s="85" t="s">
        <v>323</v>
      </c>
      <c r="C5" s="222" t="s">
        <v>322</v>
      </c>
      <c r="D5" s="222"/>
      <c r="E5" s="71"/>
      <c r="F5" s="86"/>
      <c r="G5" s="86"/>
      <c r="H5" s="107" t="s">
        <v>316</v>
      </c>
      <c r="I5" s="107" t="s">
        <v>315</v>
      </c>
      <c r="J5" s="107" t="s">
        <v>314</v>
      </c>
      <c r="K5" s="223"/>
      <c r="L5" s="221"/>
      <c r="M5" s="221"/>
      <c r="N5" s="221"/>
      <c r="O5" s="221"/>
      <c r="P5" s="221"/>
      <c r="Q5" s="221"/>
      <c r="R5" s="221"/>
      <c r="S5" s="22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84"/>
      <c r="AO5" s="222"/>
      <c r="AP5" s="222"/>
      <c r="AQ5" s="71"/>
      <c r="AR5" s="71"/>
      <c r="AS5" s="71"/>
      <c r="AT5" s="71"/>
      <c r="AU5" s="71"/>
      <c r="AV5" s="71"/>
      <c r="AW5" s="71"/>
      <c r="AX5" s="71"/>
      <c r="AY5" s="71"/>
    </row>
    <row r="6" spans="1:51" ht="14.25" customHeight="1" x14ac:dyDescent="0.25">
      <c r="A6" s="71"/>
      <c r="B6" s="87" t="s">
        <v>249</v>
      </c>
      <c r="C6" s="224" t="s">
        <v>250</v>
      </c>
      <c r="D6" s="224"/>
      <c r="E6" s="71"/>
      <c r="F6" s="86"/>
      <c r="G6" s="71"/>
      <c r="H6" s="85" t="s">
        <v>313</v>
      </c>
      <c r="I6" s="84" t="s">
        <v>325</v>
      </c>
      <c r="J6" s="84"/>
      <c r="K6" s="221"/>
      <c r="L6" s="221"/>
      <c r="M6" s="221"/>
      <c r="N6" s="221"/>
      <c r="O6" s="221"/>
      <c r="P6" s="221"/>
      <c r="Q6" s="221"/>
      <c r="R6" s="221"/>
      <c r="S6" s="22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87"/>
      <c r="AO6" s="224"/>
      <c r="AP6" s="224"/>
      <c r="AQ6" s="71"/>
      <c r="AR6" s="71"/>
      <c r="AS6" s="71"/>
      <c r="AT6" s="71"/>
      <c r="AU6" s="71"/>
      <c r="AV6" s="71"/>
      <c r="AW6" s="71"/>
      <c r="AX6" s="71"/>
      <c r="AY6" s="71"/>
    </row>
    <row r="7" spans="1:51" x14ac:dyDescent="0.25">
      <c r="A7" s="71"/>
      <c r="B7" s="84" t="s">
        <v>251</v>
      </c>
      <c r="C7" s="84"/>
      <c r="D7" s="84"/>
      <c r="E7" s="71"/>
      <c r="F7" s="71"/>
      <c r="G7" s="71"/>
      <c r="H7" s="84" t="s">
        <v>245</v>
      </c>
      <c r="I7" s="84" t="s">
        <v>326</v>
      </c>
      <c r="J7" s="84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84"/>
      <c r="AO7" s="84"/>
      <c r="AP7" s="84"/>
      <c r="AQ7" s="71"/>
      <c r="AR7" s="71"/>
      <c r="AS7" s="71"/>
      <c r="AT7" s="71"/>
      <c r="AU7" s="71"/>
      <c r="AV7" s="71"/>
      <c r="AW7" s="71"/>
      <c r="AX7" s="71"/>
      <c r="AY7" s="71"/>
    </row>
    <row r="8" spans="1:51" ht="13.5" customHeight="1" x14ac:dyDescent="0.25">
      <c r="A8" s="71"/>
      <c r="B8" s="84"/>
      <c r="C8" s="84"/>
      <c r="D8" s="84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84"/>
      <c r="AO8" s="84"/>
      <c r="AP8" s="84"/>
      <c r="AQ8" s="71"/>
      <c r="AR8" s="71"/>
      <c r="AS8" s="71"/>
      <c r="AT8" s="71"/>
      <c r="AU8" s="71"/>
      <c r="AV8" s="71"/>
      <c r="AW8" s="71"/>
      <c r="AX8" s="71"/>
      <c r="AY8" s="71"/>
    </row>
    <row r="9" spans="1:51" hidden="1" x14ac:dyDescent="0.25">
      <c r="A9" s="71"/>
      <c r="B9" s="73"/>
      <c r="C9" s="84"/>
      <c r="D9" s="84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84"/>
      <c r="AO9" s="84"/>
      <c r="AP9" s="84"/>
      <c r="AQ9" s="71"/>
      <c r="AR9" s="71"/>
      <c r="AS9" s="71"/>
      <c r="AT9" s="71"/>
      <c r="AU9" s="71"/>
      <c r="AV9" s="71"/>
      <c r="AW9" s="71"/>
      <c r="AX9" s="71"/>
      <c r="AY9" s="71"/>
    </row>
    <row r="10" spans="1:51" ht="25.5" customHeight="1" x14ac:dyDescent="0.25">
      <c r="A10" s="215" t="s">
        <v>0</v>
      </c>
      <c r="B10" s="215" t="s">
        <v>288</v>
      </c>
      <c r="C10" s="215" t="s">
        <v>289</v>
      </c>
      <c r="D10" s="215" t="s">
        <v>290</v>
      </c>
      <c r="E10" s="215" t="s">
        <v>291</v>
      </c>
      <c r="F10" s="218" t="s">
        <v>292</v>
      </c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8" t="s">
        <v>11</v>
      </c>
      <c r="AQ10" s="219"/>
      <c r="AR10" s="225"/>
      <c r="AS10" s="215" t="s">
        <v>12</v>
      </c>
      <c r="AT10" s="218" t="s">
        <v>13</v>
      </c>
      <c r="AU10" s="219"/>
      <c r="AV10" s="225"/>
      <c r="AW10" s="218" t="s">
        <v>14</v>
      </c>
      <c r="AX10" s="219"/>
      <c r="AY10" s="225"/>
    </row>
    <row r="11" spans="1:51" x14ac:dyDescent="0.25">
      <c r="A11" s="217"/>
      <c r="B11" s="217"/>
      <c r="C11" s="217"/>
      <c r="D11" s="217"/>
      <c r="E11" s="217"/>
      <c r="F11" s="215" t="s">
        <v>293</v>
      </c>
      <c r="G11" s="215" t="s">
        <v>16</v>
      </c>
      <c r="H11" s="215" t="s">
        <v>17</v>
      </c>
      <c r="I11" s="215" t="s">
        <v>18</v>
      </c>
      <c r="J11" s="215" t="s">
        <v>19</v>
      </c>
      <c r="K11" s="215" t="s">
        <v>20</v>
      </c>
      <c r="L11" s="215" t="s">
        <v>21</v>
      </c>
      <c r="M11" s="215" t="s">
        <v>22</v>
      </c>
      <c r="N11" s="215" t="s">
        <v>23</v>
      </c>
      <c r="O11" s="215" t="s">
        <v>24</v>
      </c>
      <c r="P11" s="215" t="s">
        <v>25</v>
      </c>
      <c r="Q11" s="215" t="s">
        <v>294</v>
      </c>
      <c r="R11" s="215" t="s">
        <v>27</v>
      </c>
      <c r="S11" s="215" t="s">
        <v>295</v>
      </c>
      <c r="T11" s="215" t="s">
        <v>282</v>
      </c>
      <c r="U11" s="215" t="s">
        <v>271</v>
      </c>
      <c r="V11" s="215" t="s">
        <v>280</v>
      </c>
      <c r="W11" s="215" t="s">
        <v>273</v>
      </c>
      <c r="X11" s="215" t="s">
        <v>283</v>
      </c>
      <c r="Y11" s="215" t="s">
        <v>272</v>
      </c>
      <c r="Z11" s="215" t="s">
        <v>296</v>
      </c>
      <c r="AA11" s="215" t="s">
        <v>297</v>
      </c>
      <c r="AB11" s="215" t="s">
        <v>153</v>
      </c>
      <c r="AC11" s="215" t="s">
        <v>154</v>
      </c>
      <c r="AD11" s="215" t="s">
        <v>35</v>
      </c>
      <c r="AE11" s="215" t="s">
        <v>298</v>
      </c>
      <c r="AF11" s="215" t="s">
        <v>270</v>
      </c>
      <c r="AG11" s="215" t="s">
        <v>299</v>
      </c>
      <c r="AH11" s="215" t="s">
        <v>300</v>
      </c>
      <c r="AI11" s="215" t="s">
        <v>301</v>
      </c>
      <c r="AJ11" s="215" t="s">
        <v>157</v>
      </c>
      <c r="AK11" s="215" t="s">
        <v>158</v>
      </c>
      <c r="AL11" s="215" t="s">
        <v>302</v>
      </c>
      <c r="AM11" s="215" t="s">
        <v>303</v>
      </c>
      <c r="AN11" s="215" t="s">
        <v>37</v>
      </c>
      <c r="AO11" s="215" t="s">
        <v>10</v>
      </c>
      <c r="AP11" s="217" t="s">
        <v>40</v>
      </c>
      <c r="AQ11" s="217" t="s">
        <v>41</v>
      </c>
      <c r="AR11" s="217" t="s">
        <v>42</v>
      </c>
      <c r="AS11" s="217"/>
      <c r="AT11" s="217" t="s">
        <v>40</v>
      </c>
      <c r="AU11" s="217" t="s">
        <v>41</v>
      </c>
      <c r="AV11" s="217" t="s">
        <v>42</v>
      </c>
      <c r="AW11" s="217" t="s">
        <v>40</v>
      </c>
      <c r="AX11" s="217" t="s">
        <v>41</v>
      </c>
      <c r="AY11" s="217" t="s">
        <v>42</v>
      </c>
    </row>
    <row r="12" spans="1:51" ht="82.5" customHeight="1" x14ac:dyDescent="0.25">
      <c r="A12" s="216"/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</row>
    <row r="13" spans="1:51" x14ac:dyDescent="0.25">
      <c r="A13" s="88" t="s">
        <v>287</v>
      </c>
      <c r="B13" s="89"/>
      <c r="C13" s="89"/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</row>
    <row r="14" spans="1:51" ht="25.5" x14ac:dyDescent="0.25">
      <c r="A14" s="212" t="s">
        <v>304</v>
      </c>
      <c r="B14" s="92" t="s">
        <v>305</v>
      </c>
      <c r="C14" s="93">
        <v>54.3127</v>
      </c>
      <c r="D14" s="206">
        <v>9596010.2999999989</v>
      </c>
      <c r="E14" s="206">
        <v>2399002.6</v>
      </c>
      <c r="F14" s="206">
        <v>0</v>
      </c>
      <c r="G14" s="206">
        <v>0</v>
      </c>
      <c r="H14" s="206"/>
      <c r="I14" s="206">
        <v>0</v>
      </c>
      <c r="J14" s="206"/>
      <c r="K14" s="206"/>
      <c r="L14" s="206">
        <v>0</v>
      </c>
      <c r="M14" s="206">
        <v>0</v>
      </c>
      <c r="N14" s="206"/>
      <c r="O14" s="206"/>
      <c r="P14" s="206"/>
      <c r="Q14" s="206">
        <v>1199501.32</v>
      </c>
      <c r="R14" s="206">
        <v>173000</v>
      </c>
      <c r="S14" s="206"/>
      <c r="T14" s="206">
        <v>0</v>
      </c>
      <c r="U14" s="206">
        <v>1310108.95</v>
      </c>
      <c r="V14" s="206">
        <v>1584001.11</v>
      </c>
      <c r="W14" s="206">
        <v>1047203.42</v>
      </c>
      <c r="X14" s="206"/>
      <c r="Y14" s="206"/>
      <c r="Z14" s="206"/>
      <c r="AA14" s="206"/>
      <c r="AB14" s="206">
        <v>0</v>
      </c>
      <c r="AC14" s="206">
        <v>35394</v>
      </c>
      <c r="AD14" s="206">
        <v>0</v>
      </c>
      <c r="AE14" s="206">
        <v>235370.1</v>
      </c>
      <c r="AF14" s="206">
        <v>17697</v>
      </c>
      <c r="AG14" s="206">
        <v>3598503.88</v>
      </c>
      <c r="AH14" s="206">
        <v>0</v>
      </c>
      <c r="AI14" s="206">
        <v>140248.78</v>
      </c>
      <c r="AJ14" s="206">
        <v>0</v>
      </c>
      <c r="AK14" s="206">
        <v>0</v>
      </c>
      <c r="AL14" s="209"/>
      <c r="AM14" s="206">
        <v>0</v>
      </c>
      <c r="AN14" s="206">
        <f>AO14-SUM(F14:AM14)</f>
        <v>0</v>
      </c>
      <c r="AO14" s="206">
        <v>9341028.5599999987</v>
      </c>
      <c r="AP14" s="206">
        <v>21336041.460000001</v>
      </c>
      <c r="AQ14" s="206">
        <f>AP14-AR14</f>
        <v>21336041.460000001</v>
      </c>
      <c r="AR14" s="206">
        <v>0</v>
      </c>
      <c r="AS14" s="206">
        <f>AP14*12</f>
        <v>256032497.52000001</v>
      </c>
      <c r="AT14" s="206">
        <v>11634762.98</v>
      </c>
      <c r="AU14" s="206">
        <f>AT14-AV14</f>
        <v>11634762.98</v>
      </c>
      <c r="AV14" s="206">
        <v>0</v>
      </c>
      <c r="AW14" s="206">
        <v>1111233.3500000001</v>
      </c>
      <c r="AX14" s="206">
        <f>AW14-AY14</f>
        <v>1111233.3500000001</v>
      </c>
      <c r="AY14" s="206"/>
    </row>
    <row r="15" spans="1:51" ht="38.25" x14ac:dyDescent="0.25">
      <c r="A15" s="213"/>
      <c r="B15" s="94" t="s">
        <v>306</v>
      </c>
      <c r="C15" s="95">
        <v>0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10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</row>
    <row r="16" spans="1:51" ht="25.5" x14ac:dyDescent="0.25">
      <c r="A16" s="213"/>
      <c r="B16" s="94" t="s">
        <v>307</v>
      </c>
      <c r="C16" s="95">
        <v>14.0001</v>
      </c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10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</row>
    <row r="17" spans="1:51" ht="25.5" x14ac:dyDescent="0.25">
      <c r="A17" s="213"/>
      <c r="B17" s="94" t="s">
        <v>308</v>
      </c>
      <c r="C17" s="95">
        <v>30.3126</v>
      </c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10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</row>
    <row r="18" spans="1:51" ht="25.5" x14ac:dyDescent="0.25">
      <c r="A18" s="214"/>
      <c r="B18" s="94" t="s">
        <v>309</v>
      </c>
      <c r="C18" s="95">
        <v>10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11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</row>
    <row r="19" spans="1:51" x14ac:dyDescent="0.25">
      <c r="A19" s="96">
        <v>2</v>
      </c>
      <c r="B19" s="97" t="s">
        <v>118</v>
      </c>
      <c r="C19" s="98">
        <v>2</v>
      </c>
      <c r="D19" s="98">
        <v>198914.28</v>
      </c>
      <c r="E19" s="99">
        <v>0</v>
      </c>
      <c r="F19" s="99">
        <v>0</v>
      </c>
      <c r="G19" s="99">
        <v>0</v>
      </c>
      <c r="H19" s="99">
        <v>0</v>
      </c>
      <c r="I19" s="98">
        <v>0</v>
      </c>
      <c r="J19" s="99">
        <v>0</v>
      </c>
      <c r="K19" s="99">
        <v>0</v>
      </c>
      <c r="L19" s="98">
        <v>0</v>
      </c>
      <c r="M19" s="98">
        <v>0</v>
      </c>
      <c r="N19" s="99">
        <v>0</v>
      </c>
      <c r="O19" s="99">
        <v>0</v>
      </c>
      <c r="P19" s="98">
        <v>0</v>
      </c>
      <c r="Q19" s="98">
        <v>19891.419999999998</v>
      </c>
      <c r="R19" s="98">
        <v>0</v>
      </c>
      <c r="S19" s="99">
        <v>0</v>
      </c>
      <c r="T19" s="98"/>
      <c r="U19" s="98"/>
      <c r="V19" s="98"/>
      <c r="W19" s="98"/>
      <c r="X19" s="99">
        <v>0</v>
      </c>
      <c r="Y19" s="99">
        <v>0</v>
      </c>
      <c r="Z19" s="99">
        <v>0</v>
      </c>
      <c r="AA19" s="99">
        <v>0</v>
      </c>
      <c r="AB19" s="98"/>
      <c r="AC19" s="98"/>
      <c r="AD19" s="100">
        <v>0</v>
      </c>
      <c r="AE19" s="98">
        <v>0</v>
      </c>
      <c r="AF19" s="98">
        <v>0</v>
      </c>
      <c r="AG19" s="98"/>
      <c r="AH19" s="98"/>
      <c r="AI19" s="98"/>
      <c r="AJ19" s="98"/>
      <c r="AK19" s="98"/>
      <c r="AL19" s="98">
        <v>0</v>
      </c>
      <c r="AM19" s="98"/>
      <c r="AN19" s="98">
        <f t="shared" ref="AN19:AN42" si="0">AO19-SUM(F19:AM19)</f>
        <v>0</v>
      </c>
      <c r="AO19" s="98">
        <v>19891.420000000013</v>
      </c>
      <c r="AP19" s="98">
        <v>218805.7</v>
      </c>
      <c r="AQ19" s="101">
        <f t="shared" ref="AQ19:AQ42" si="1">AP19-AR19</f>
        <v>218805.7</v>
      </c>
      <c r="AR19" s="101">
        <v>0</v>
      </c>
      <c r="AS19" s="98">
        <f t="shared" ref="AS19:AS42" si="2">AP19*12</f>
        <v>2625668.4000000004</v>
      </c>
      <c r="AT19" s="100">
        <v>0</v>
      </c>
      <c r="AU19" s="100">
        <f t="shared" ref="AU19:AU42" si="3">AT19-AV19</f>
        <v>0</v>
      </c>
      <c r="AV19" s="100">
        <v>0</v>
      </c>
      <c r="AW19" s="100">
        <v>0</v>
      </c>
      <c r="AX19" s="100">
        <f t="shared" ref="AX19:AX42" si="4">AW19-AY19</f>
        <v>0</v>
      </c>
      <c r="AY19" s="100"/>
    </row>
    <row r="20" spans="1:51" x14ac:dyDescent="0.25">
      <c r="A20" s="96">
        <v>3</v>
      </c>
      <c r="B20" s="97" t="s">
        <v>110</v>
      </c>
      <c r="C20" s="98">
        <v>1</v>
      </c>
      <c r="D20" s="98">
        <v>105120.18</v>
      </c>
      <c r="E20" s="99">
        <v>0</v>
      </c>
      <c r="F20" s="99">
        <v>0</v>
      </c>
      <c r="G20" s="99">
        <v>0</v>
      </c>
      <c r="H20" s="99">
        <v>0</v>
      </c>
      <c r="I20" s="98">
        <v>0</v>
      </c>
      <c r="J20" s="99">
        <v>0</v>
      </c>
      <c r="K20" s="99">
        <v>0</v>
      </c>
      <c r="L20" s="98">
        <v>0</v>
      </c>
      <c r="M20" s="98">
        <v>0</v>
      </c>
      <c r="N20" s="99">
        <v>0</v>
      </c>
      <c r="O20" s="99">
        <v>0</v>
      </c>
      <c r="P20" s="98">
        <v>0</v>
      </c>
      <c r="Q20" s="98">
        <v>10512.02</v>
      </c>
      <c r="R20" s="98">
        <v>0</v>
      </c>
      <c r="S20" s="99">
        <v>0</v>
      </c>
      <c r="T20" s="98"/>
      <c r="U20" s="98"/>
      <c r="V20" s="98"/>
      <c r="W20" s="98"/>
      <c r="X20" s="99">
        <v>0</v>
      </c>
      <c r="Y20" s="99">
        <v>0</v>
      </c>
      <c r="Z20" s="99">
        <v>0</v>
      </c>
      <c r="AA20" s="99">
        <v>0</v>
      </c>
      <c r="AB20" s="98"/>
      <c r="AC20" s="98"/>
      <c r="AD20" s="100">
        <v>0</v>
      </c>
      <c r="AE20" s="98">
        <v>0</v>
      </c>
      <c r="AF20" s="98">
        <v>0</v>
      </c>
      <c r="AG20" s="98"/>
      <c r="AH20" s="98"/>
      <c r="AI20" s="98"/>
      <c r="AJ20" s="98"/>
      <c r="AK20" s="98"/>
      <c r="AL20" s="98">
        <v>0</v>
      </c>
      <c r="AM20" s="98"/>
      <c r="AN20" s="98">
        <f t="shared" si="0"/>
        <v>0</v>
      </c>
      <c r="AO20" s="98">
        <v>10512.020000000004</v>
      </c>
      <c r="AP20" s="98">
        <v>115632.2</v>
      </c>
      <c r="AQ20" s="101">
        <f t="shared" si="1"/>
        <v>115632.2</v>
      </c>
      <c r="AR20" s="101">
        <v>0</v>
      </c>
      <c r="AS20" s="98">
        <f t="shared" si="2"/>
        <v>1387586.4</v>
      </c>
      <c r="AT20" s="100">
        <v>0</v>
      </c>
      <c r="AU20" s="100">
        <f t="shared" si="3"/>
        <v>0</v>
      </c>
      <c r="AV20" s="100">
        <v>0</v>
      </c>
      <c r="AW20" s="100">
        <v>0</v>
      </c>
      <c r="AX20" s="100">
        <f t="shared" si="4"/>
        <v>0</v>
      </c>
      <c r="AY20" s="100"/>
    </row>
    <row r="21" spans="1:51" x14ac:dyDescent="0.25">
      <c r="A21" s="96">
        <v>4</v>
      </c>
      <c r="B21" s="97" t="s">
        <v>86</v>
      </c>
      <c r="C21" s="98">
        <v>1</v>
      </c>
      <c r="D21" s="98">
        <v>151486.32</v>
      </c>
      <c r="E21" s="99">
        <v>37871.58</v>
      </c>
      <c r="F21" s="99">
        <v>0</v>
      </c>
      <c r="G21" s="99">
        <v>0</v>
      </c>
      <c r="H21" s="99">
        <v>0</v>
      </c>
      <c r="I21" s="98">
        <v>0</v>
      </c>
      <c r="J21" s="99">
        <v>0</v>
      </c>
      <c r="K21" s="99">
        <v>0</v>
      </c>
      <c r="L21" s="98">
        <v>0</v>
      </c>
      <c r="M21" s="98">
        <v>0</v>
      </c>
      <c r="N21" s="99">
        <v>0</v>
      </c>
      <c r="O21" s="99">
        <v>0</v>
      </c>
      <c r="P21" s="98">
        <v>0</v>
      </c>
      <c r="Q21" s="98">
        <v>18935.79</v>
      </c>
      <c r="R21" s="98">
        <v>0</v>
      </c>
      <c r="S21" s="99">
        <v>0</v>
      </c>
      <c r="T21" s="98"/>
      <c r="U21" s="98"/>
      <c r="V21" s="98"/>
      <c r="W21" s="98"/>
      <c r="X21" s="99">
        <v>0</v>
      </c>
      <c r="Y21" s="99">
        <v>0</v>
      </c>
      <c r="Z21" s="99">
        <v>0</v>
      </c>
      <c r="AA21" s="99">
        <v>56807.37</v>
      </c>
      <c r="AB21" s="98"/>
      <c r="AC21" s="98"/>
      <c r="AD21" s="100">
        <v>0</v>
      </c>
      <c r="AE21" s="98">
        <v>0</v>
      </c>
      <c r="AF21" s="98">
        <v>0</v>
      </c>
      <c r="AG21" s="98"/>
      <c r="AH21" s="98"/>
      <c r="AI21" s="98"/>
      <c r="AJ21" s="98"/>
      <c r="AK21" s="98"/>
      <c r="AL21" s="98">
        <v>0</v>
      </c>
      <c r="AM21" s="98"/>
      <c r="AN21" s="98">
        <f t="shared" si="0"/>
        <v>0</v>
      </c>
      <c r="AO21" s="98">
        <v>75743.16</v>
      </c>
      <c r="AP21" s="98">
        <v>265101.06</v>
      </c>
      <c r="AQ21" s="101">
        <f t="shared" si="1"/>
        <v>265101.06</v>
      </c>
      <c r="AR21" s="101">
        <v>0</v>
      </c>
      <c r="AS21" s="98">
        <f t="shared" si="2"/>
        <v>3181212.7199999997</v>
      </c>
      <c r="AT21" s="100">
        <v>189357.9</v>
      </c>
      <c r="AU21" s="100">
        <f t="shared" si="3"/>
        <v>189357.9</v>
      </c>
      <c r="AV21" s="100">
        <v>0</v>
      </c>
      <c r="AW21" s="100">
        <v>0</v>
      </c>
      <c r="AX21" s="100">
        <f t="shared" si="4"/>
        <v>0</v>
      </c>
      <c r="AY21" s="100"/>
    </row>
    <row r="22" spans="1:51" x14ac:dyDescent="0.25">
      <c r="A22" s="96">
        <v>5</v>
      </c>
      <c r="B22" s="97" t="s">
        <v>75</v>
      </c>
      <c r="C22" s="98">
        <v>1</v>
      </c>
      <c r="D22" s="98">
        <v>173926.12</v>
      </c>
      <c r="E22" s="99">
        <v>43481.53</v>
      </c>
      <c r="F22" s="99">
        <v>0</v>
      </c>
      <c r="G22" s="99">
        <v>0</v>
      </c>
      <c r="H22" s="99">
        <v>0</v>
      </c>
      <c r="I22" s="98">
        <v>0</v>
      </c>
      <c r="J22" s="99">
        <v>0</v>
      </c>
      <c r="K22" s="99">
        <v>0</v>
      </c>
      <c r="L22" s="98">
        <v>0</v>
      </c>
      <c r="M22" s="98">
        <v>0</v>
      </c>
      <c r="N22" s="99">
        <v>0</v>
      </c>
      <c r="O22" s="99">
        <v>0</v>
      </c>
      <c r="P22" s="98">
        <v>0</v>
      </c>
      <c r="Q22" s="98">
        <v>21740.77</v>
      </c>
      <c r="R22" s="98">
        <v>0</v>
      </c>
      <c r="S22" s="99">
        <v>0</v>
      </c>
      <c r="T22" s="98"/>
      <c r="U22" s="98"/>
      <c r="V22" s="98"/>
      <c r="W22" s="98"/>
      <c r="X22" s="99">
        <v>0</v>
      </c>
      <c r="Y22" s="99">
        <v>0</v>
      </c>
      <c r="Z22" s="99">
        <v>0</v>
      </c>
      <c r="AA22" s="99">
        <v>0</v>
      </c>
      <c r="AB22" s="98"/>
      <c r="AC22" s="98"/>
      <c r="AD22" s="100">
        <v>0</v>
      </c>
      <c r="AE22" s="98">
        <v>0</v>
      </c>
      <c r="AF22" s="98">
        <v>0</v>
      </c>
      <c r="AG22" s="98"/>
      <c r="AH22" s="98"/>
      <c r="AI22" s="98"/>
      <c r="AJ22" s="98"/>
      <c r="AK22" s="98"/>
      <c r="AL22" s="98">
        <v>0</v>
      </c>
      <c r="AM22" s="98"/>
      <c r="AN22" s="98">
        <f t="shared" si="0"/>
        <v>0</v>
      </c>
      <c r="AO22" s="98">
        <v>21740.770000000019</v>
      </c>
      <c r="AP22" s="98">
        <v>239148.42</v>
      </c>
      <c r="AQ22" s="101">
        <f t="shared" si="1"/>
        <v>239148.42</v>
      </c>
      <c r="AR22" s="101">
        <v>0</v>
      </c>
      <c r="AS22" s="98">
        <f t="shared" si="2"/>
        <v>2869781.04</v>
      </c>
      <c r="AT22" s="100">
        <v>217407.65</v>
      </c>
      <c r="AU22" s="100">
        <f t="shared" si="3"/>
        <v>217407.65</v>
      </c>
      <c r="AV22" s="100">
        <v>0</v>
      </c>
      <c r="AW22" s="100">
        <v>0</v>
      </c>
      <c r="AX22" s="100">
        <f t="shared" si="4"/>
        <v>0</v>
      </c>
      <c r="AY22" s="100"/>
    </row>
    <row r="23" spans="1:51" x14ac:dyDescent="0.25">
      <c r="A23" s="96">
        <v>6</v>
      </c>
      <c r="B23" s="97" t="s">
        <v>131</v>
      </c>
      <c r="C23" s="98">
        <v>1</v>
      </c>
      <c r="D23" s="98">
        <v>99457.14</v>
      </c>
      <c r="E23" s="99">
        <v>0</v>
      </c>
      <c r="F23" s="99">
        <v>0</v>
      </c>
      <c r="G23" s="99">
        <v>0</v>
      </c>
      <c r="H23" s="99">
        <v>0</v>
      </c>
      <c r="I23" s="98">
        <v>0</v>
      </c>
      <c r="J23" s="99">
        <v>0</v>
      </c>
      <c r="K23" s="99">
        <v>0</v>
      </c>
      <c r="L23" s="98">
        <v>0</v>
      </c>
      <c r="M23" s="98">
        <v>0</v>
      </c>
      <c r="N23" s="99">
        <v>0</v>
      </c>
      <c r="O23" s="99">
        <v>0</v>
      </c>
      <c r="P23" s="98">
        <v>0</v>
      </c>
      <c r="Q23" s="98">
        <v>9945.7099999999991</v>
      </c>
      <c r="R23" s="98">
        <v>0</v>
      </c>
      <c r="S23" s="99">
        <v>0</v>
      </c>
      <c r="T23" s="98"/>
      <c r="U23" s="98"/>
      <c r="V23" s="98"/>
      <c r="W23" s="98"/>
      <c r="X23" s="99">
        <v>0</v>
      </c>
      <c r="Y23" s="99">
        <v>0</v>
      </c>
      <c r="Z23" s="99">
        <v>0</v>
      </c>
      <c r="AA23" s="99">
        <v>0</v>
      </c>
      <c r="AB23" s="98"/>
      <c r="AC23" s="98"/>
      <c r="AD23" s="100">
        <v>0</v>
      </c>
      <c r="AE23" s="98">
        <v>0</v>
      </c>
      <c r="AF23" s="98">
        <v>0</v>
      </c>
      <c r="AG23" s="98"/>
      <c r="AH23" s="98"/>
      <c r="AI23" s="98"/>
      <c r="AJ23" s="98"/>
      <c r="AK23" s="98"/>
      <c r="AL23" s="98">
        <v>0</v>
      </c>
      <c r="AM23" s="98"/>
      <c r="AN23" s="98">
        <f t="shared" si="0"/>
        <v>0</v>
      </c>
      <c r="AO23" s="98">
        <v>9945.7100000000064</v>
      </c>
      <c r="AP23" s="98">
        <v>109402.85</v>
      </c>
      <c r="AQ23" s="101">
        <f t="shared" si="1"/>
        <v>109402.85</v>
      </c>
      <c r="AR23" s="101">
        <v>0</v>
      </c>
      <c r="AS23" s="98">
        <f t="shared" si="2"/>
        <v>1312834.2000000002</v>
      </c>
      <c r="AT23" s="100">
        <v>0</v>
      </c>
      <c r="AU23" s="100">
        <f t="shared" si="3"/>
        <v>0</v>
      </c>
      <c r="AV23" s="100">
        <v>0</v>
      </c>
      <c r="AW23" s="100">
        <v>0</v>
      </c>
      <c r="AX23" s="100">
        <f t="shared" si="4"/>
        <v>0</v>
      </c>
      <c r="AY23" s="100"/>
    </row>
    <row r="24" spans="1:51" x14ac:dyDescent="0.25">
      <c r="A24" s="96">
        <v>7</v>
      </c>
      <c r="B24" s="97" t="s">
        <v>102</v>
      </c>
      <c r="C24" s="98">
        <v>1</v>
      </c>
      <c r="D24" s="98">
        <v>113968.68</v>
      </c>
      <c r="E24" s="99">
        <v>0</v>
      </c>
      <c r="F24" s="99">
        <v>0</v>
      </c>
      <c r="G24" s="99">
        <v>0</v>
      </c>
      <c r="H24" s="99">
        <v>0</v>
      </c>
      <c r="I24" s="98">
        <v>0</v>
      </c>
      <c r="J24" s="99">
        <v>0</v>
      </c>
      <c r="K24" s="99">
        <v>0</v>
      </c>
      <c r="L24" s="98">
        <v>0</v>
      </c>
      <c r="M24" s="98">
        <v>0</v>
      </c>
      <c r="N24" s="99">
        <v>0</v>
      </c>
      <c r="O24" s="99">
        <v>0</v>
      </c>
      <c r="P24" s="98">
        <v>0</v>
      </c>
      <c r="Q24" s="98">
        <v>11396.87</v>
      </c>
      <c r="R24" s="98">
        <v>0</v>
      </c>
      <c r="S24" s="99">
        <v>0</v>
      </c>
      <c r="T24" s="98"/>
      <c r="U24" s="98"/>
      <c r="V24" s="98"/>
      <c r="W24" s="98"/>
      <c r="X24" s="99">
        <v>0</v>
      </c>
      <c r="Y24" s="99">
        <v>0</v>
      </c>
      <c r="Z24" s="99">
        <v>0</v>
      </c>
      <c r="AA24" s="99">
        <v>0</v>
      </c>
      <c r="AB24" s="98"/>
      <c r="AC24" s="98"/>
      <c r="AD24" s="100">
        <v>0</v>
      </c>
      <c r="AE24" s="98">
        <v>0</v>
      </c>
      <c r="AF24" s="98">
        <v>0</v>
      </c>
      <c r="AG24" s="98"/>
      <c r="AH24" s="98"/>
      <c r="AI24" s="98"/>
      <c r="AJ24" s="98"/>
      <c r="AK24" s="98"/>
      <c r="AL24" s="98">
        <v>0</v>
      </c>
      <c r="AM24" s="98"/>
      <c r="AN24" s="98">
        <f t="shared" si="0"/>
        <v>0</v>
      </c>
      <c r="AO24" s="98">
        <v>11396.87000000001</v>
      </c>
      <c r="AP24" s="98">
        <v>125365.55</v>
      </c>
      <c r="AQ24" s="101">
        <f t="shared" si="1"/>
        <v>125365.55</v>
      </c>
      <c r="AR24" s="101">
        <v>0</v>
      </c>
      <c r="AS24" s="98">
        <f t="shared" si="2"/>
        <v>1504386.6</v>
      </c>
      <c r="AT24" s="100">
        <v>113968.68</v>
      </c>
      <c r="AU24" s="100">
        <f t="shared" si="3"/>
        <v>113968.68</v>
      </c>
      <c r="AV24" s="100">
        <v>0</v>
      </c>
      <c r="AW24" s="100">
        <v>0</v>
      </c>
      <c r="AX24" s="100">
        <f t="shared" si="4"/>
        <v>0</v>
      </c>
      <c r="AY24" s="100"/>
    </row>
    <row r="25" spans="1:51" x14ac:dyDescent="0.25">
      <c r="A25" s="96">
        <v>8</v>
      </c>
      <c r="B25" s="97" t="s">
        <v>88</v>
      </c>
      <c r="C25" s="98">
        <v>1</v>
      </c>
      <c r="D25" s="98">
        <v>182633.03999999998</v>
      </c>
      <c r="E25" s="99">
        <v>45658.26</v>
      </c>
      <c r="F25" s="99">
        <v>0</v>
      </c>
      <c r="G25" s="99">
        <v>0</v>
      </c>
      <c r="H25" s="99">
        <v>0</v>
      </c>
      <c r="I25" s="98">
        <v>0</v>
      </c>
      <c r="J25" s="99">
        <v>0</v>
      </c>
      <c r="K25" s="99">
        <v>0</v>
      </c>
      <c r="L25" s="98">
        <v>0</v>
      </c>
      <c r="M25" s="98">
        <v>0</v>
      </c>
      <c r="N25" s="99">
        <v>0</v>
      </c>
      <c r="O25" s="99">
        <v>0</v>
      </c>
      <c r="P25" s="98">
        <v>0</v>
      </c>
      <c r="Q25" s="98">
        <v>22829.13</v>
      </c>
      <c r="R25" s="98">
        <v>0</v>
      </c>
      <c r="S25" s="99">
        <v>0</v>
      </c>
      <c r="T25" s="98"/>
      <c r="U25" s="98"/>
      <c r="V25" s="98"/>
      <c r="W25" s="98"/>
      <c r="X25" s="99">
        <v>0</v>
      </c>
      <c r="Y25" s="99">
        <v>0</v>
      </c>
      <c r="Z25" s="99">
        <v>0</v>
      </c>
      <c r="AA25" s="99">
        <v>68487.39</v>
      </c>
      <c r="AB25" s="98"/>
      <c r="AC25" s="98"/>
      <c r="AD25" s="100">
        <v>0</v>
      </c>
      <c r="AE25" s="98">
        <v>0</v>
      </c>
      <c r="AF25" s="98">
        <v>0</v>
      </c>
      <c r="AG25" s="98"/>
      <c r="AH25" s="98"/>
      <c r="AI25" s="98"/>
      <c r="AJ25" s="98"/>
      <c r="AK25" s="98"/>
      <c r="AL25" s="98">
        <v>0</v>
      </c>
      <c r="AM25" s="98"/>
      <c r="AN25" s="98">
        <f t="shared" si="0"/>
        <v>0</v>
      </c>
      <c r="AO25" s="98">
        <v>91316.520000000019</v>
      </c>
      <c r="AP25" s="98">
        <v>319607.82</v>
      </c>
      <c r="AQ25" s="101">
        <f t="shared" si="1"/>
        <v>319607.82</v>
      </c>
      <c r="AR25" s="101">
        <v>0</v>
      </c>
      <c r="AS25" s="98">
        <f t="shared" si="2"/>
        <v>3835293.84</v>
      </c>
      <c r="AT25" s="100">
        <v>228291.3</v>
      </c>
      <c r="AU25" s="100">
        <f t="shared" si="3"/>
        <v>228291.3</v>
      </c>
      <c r="AV25" s="100">
        <v>0</v>
      </c>
      <c r="AW25" s="100">
        <v>0</v>
      </c>
      <c r="AX25" s="100">
        <f t="shared" si="4"/>
        <v>0</v>
      </c>
      <c r="AY25" s="100"/>
    </row>
    <row r="26" spans="1:51" x14ac:dyDescent="0.25">
      <c r="A26" s="96">
        <v>9</v>
      </c>
      <c r="B26" s="97" t="s">
        <v>48</v>
      </c>
      <c r="C26" s="98">
        <v>1.5</v>
      </c>
      <c r="D26" s="98">
        <v>278373.81</v>
      </c>
      <c r="E26" s="99">
        <v>69593.460000000006</v>
      </c>
      <c r="F26" s="99">
        <v>0</v>
      </c>
      <c r="G26" s="99">
        <v>0</v>
      </c>
      <c r="H26" s="99">
        <v>0</v>
      </c>
      <c r="I26" s="98">
        <v>0</v>
      </c>
      <c r="J26" s="99">
        <v>0</v>
      </c>
      <c r="K26" s="99">
        <v>0</v>
      </c>
      <c r="L26" s="98">
        <v>0</v>
      </c>
      <c r="M26" s="98">
        <v>0</v>
      </c>
      <c r="N26" s="99">
        <v>0</v>
      </c>
      <c r="O26" s="99">
        <v>0</v>
      </c>
      <c r="P26" s="98">
        <v>0</v>
      </c>
      <c r="Q26" s="98">
        <v>34796.730000000003</v>
      </c>
      <c r="R26" s="98">
        <v>0</v>
      </c>
      <c r="S26" s="99">
        <v>68354.66</v>
      </c>
      <c r="T26" s="98"/>
      <c r="U26" s="98"/>
      <c r="V26" s="98"/>
      <c r="W26" s="98"/>
      <c r="X26" s="99">
        <v>0</v>
      </c>
      <c r="Y26" s="99">
        <v>0</v>
      </c>
      <c r="Z26" s="99">
        <v>0</v>
      </c>
      <c r="AA26" s="99">
        <v>0</v>
      </c>
      <c r="AB26" s="98"/>
      <c r="AC26" s="98"/>
      <c r="AD26" s="100">
        <v>0</v>
      </c>
      <c r="AE26" s="98">
        <v>0</v>
      </c>
      <c r="AF26" s="98">
        <v>0</v>
      </c>
      <c r="AG26" s="98"/>
      <c r="AH26" s="98"/>
      <c r="AI26" s="98"/>
      <c r="AJ26" s="98"/>
      <c r="AK26" s="98"/>
      <c r="AL26" s="98">
        <v>0</v>
      </c>
      <c r="AM26" s="98"/>
      <c r="AN26" s="98">
        <f t="shared" si="0"/>
        <v>0</v>
      </c>
      <c r="AO26" s="98">
        <v>103151.38999999996</v>
      </c>
      <c r="AP26" s="98">
        <v>451118.66</v>
      </c>
      <c r="AQ26" s="101">
        <f t="shared" si="1"/>
        <v>451118.66</v>
      </c>
      <c r="AR26" s="101">
        <v>0</v>
      </c>
      <c r="AS26" s="98">
        <f t="shared" si="2"/>
        <v>5413423.9199999999</v>
      </c>
      <c r="AT26" s="100">
        <v>347967.27</v>
      </c>
      <c r="AU26" s="100">
        <f t="shared" si="3"/>
        <v>347967.27</v>
      </c>
      <c r="AV26" s="100">
        <v>0</v>
      </c>
      <c r="AW26" s="100">
        <v>0</v>
      </c>
      <c r="AX26" s="100">
        <f t="shared" si="4"/>
        <v>0</v>
      </c>
      <c r="AY26" s="100"/>
    </row>
    <row r="27" spans="1:51" x14ac:dyDescent="0.25">
      <c r="A27" s="96">
        <v>10</v>
      </c>
      <c r="B27" s="97" t="s">
        <v>44</v>
      </c>
      <c r="C27" s="98">
        <v>1.5</v>
      </c>
      <c r="D27" s="98">
        <v>310759.31999999995</v>
      </c>
      <c r="E27" s="99">
        <v>77689.84</v>
      </c>
      <c r="F27" s="99">
        <v>0</v>
      </c>
      <c r="G27" s="99">
        <v>0</v>
      </c>
      <c r="H27" s="99">
        <v>0</v>
      </c>
      <c r="I27" s="98">
        <v>0</v>
      </c>
      <c r="J27" s="99">
        <v>0</v>
      </c>
      <c r="K27" s="99">
        <v>0</v>
      </c>
      <c r="L27" s="98">
        <v>0</v>
      </c>
      <c r="M27" s="98">
        <v>0</v>
      </c>
      <c r="N27" s="99">
        <v>0</v>
      </c>
      <c r="O27" s="99">
        <v>0</v>
      </c>
      <c r="P27" s="98">
        <v>0</v>
      </c>
      <c r="Q27" s="98">
        <v>38844.92</v>
      </c>
      <c r="R27" s="98">
        <v>0</v>
      </c>
      <c r="S27" s="99">
        <v>116534.74</v>
      </c>
      <c r="T27" s="98"/>
      <c r="U27" s="98"/>
      <c r="V27" s="98"/>
      <c r="W27" s="98"/>
      <c r="X27" s="99">
        <v>0</v>
      </c>
      <c r="Y27" s="99">
        <v>0</v>
      </c>
      <c r="Z27" s="99">
        <v>0</v>
      </c>
      <c r="AA27" s="99">
        <v>0</v>
      </c>
      <c r="AB27" s="98"/>
      <c r="AC27" s="98"/>
      <c r="AD27" s="100">
        <v>0</v>
      </c>
      <c r="AE27" s="98">
        <v>0</v>
      </c>
      <c r="AF27" s="98">
        <v>0</v>
      </c>
      <c r="AG27" s="98"/>
      <c r="AH27" s="98"/>
      <c r="AI27" s="98"/>
      <c r="AJ27" s="98"/>
      <c r="AK27" s="98"/>
      <c r="AL27" s="98">
        <v>0</v>
      </c>
      <c r="AM27" s="98"/>
      <c r="AN27" s="98">
        <f t="shared" si="0"/>
        <v>0</v>
      </c>
      <c r="AO27" s="98">
        <v>155379.65999999997</v>
      </c>
      <c r="AP27" s="98">
        <v>543828.81999999995</v>
      </c>
      <c r="AQ27" s="101">
        <f t="shared" si="1"/>
        <v>543828.81999999995</v>
      </c>
      <c r="AR27" s="101">
        <v>0</v>
      </c>
      <c r="AS27" s="98">
        <f t="shared" si="2"/>
        <v>6525945.8399999999</v>
      </c>
      <c r="AT27" s="100">
        <v>388449.16</v>
      </c>
      <c r="AU27" s="100">
        <f t="shared" si="3"/>
        <v>388449.16</v>
      </c>
      <c r="AV27" s="100">
        <v>0</v>
      </c>
      <c r="AW27" s="100">
        <v>0</v>
      </c>
      <c r="AX27" s="100">
        <f t="shared" si="4"/>
        <v>0</v>
      </c>
      <c r="AY27" s="100"/>
    </row>
    <row r="28" spans="1:51" x14ac:dyDescent="0.25">
      <c r="A28" s="96">
        <v>11</v>
      </c>
      <c r="B28" s="97" t="s">
        <v>57</v>
      </c>
      <c r="C28" s="98">
        <v>1</v>
      </c>
      <c r="D28" s="98">
        <v>209178.53999999998</v>
      </c>
      <c r="E28" s="99">
        <v>52294.64</v>
      </c>
      <c r="F28" s="99">
        <v>0</v>
      </c>
      <c r="G28" s="99">
        <v>0</v>
      </c>
      <c r="H28" s="99">
        <v>0</v>
      </c>
      <c r="I28" s="98">
        <v>0</v>
      </c>
      <c r="J28" s="99">
        <v>0</v>
      </c>
      <c r="K28" s="99">
        <v>0</v>
      </c>
      <c r="L28" s="98">
        <v>0</v>
      </c>
      <c r="M28" s="98">
        <v>0</v>
      </c>
      <c r="N28" s="99">
        <v>0</v>
      </c>
      <c r="O28" s="99">
        <v>0</v>
      </c>
      <c r="P28" s="98">
        <v>0</v>
      </c>
      <c r="Q28" s="98">
        <v>26147.32</v>
      </c>
      <c r="R28" s="98">
        <v>0</v>
      </c>
      <c r="S28" s="99">
        <v>261473.18</v>
      </c>
      <c r="T28" s="98"/>
      <c r="U28" s="98"/>
      <c r="V28" s="98"/>
      <c r="W28" s="98"/>
      <c r="X28" s="99">
        <v>0</v>
      </c>
      <c r="Y28" s="99">
        <v>0</v>
      </c>
      <c r="Z28" s="99">
        <v>0</v>
      </c>
      <c r="AA28" s="99">
        <v>0</v>
      </c>
      <c r="AB28" s="98"/>
      <c r="AC28" s="98"/>
      <c r="AD28" s="100">
        <v>0</v>
      </c>
      <c r="AE28" s="98">
        <v>0</v>
      </c>
      <c r="AF28" s="98">
        <v>0</v>
      </c>
      <c r="AG28" s="98"/>
      <c r="AH28" s="98"/>
      <c r="AI28" s="98"/>
      <c r="AJ28" s="98"/>
      <c r="AK28" s="98"/>
      <c r="AL28" s="98">
        <v>0</v>
      </c>
      <c r="AM28" s="98"/>
      <c r="AN28" s="98">
        <f t="shared" si="0"/>
        <v>0</v>
      </c>
      <c r="AO28" s="98">
        <v>287620.50000000006</v>
      </c>
      <c r="AP28" s="98">
        <v>549093.68000000005</v>
      </c>
      <c r="AQ28" s="101">
        <f t="shared" si="1"/>
        <v>549093.68000000005</v>
      </c>
      <c r="AR28" s="101">
        <v>0</v>
      </c>
      <c r="AS28" s="98">
        <f t="shared" si="2"/>
        <v>6589124.1600000001</v>
      </c>
      <c r="AT28" s="100">
        <v>261473.18</v>
      </c>
      <c r="AU28" s="100">
        <f t="shared" si="3"/>
        <v>261473.18</v>
      </c>
      <c r="AV28" s="100">
        <v>0</v>
      </c>
      <c r="AW28" s="100">
        <v>0</v>
      </c>
      <c r="AX28" s="100">
        <f t="shared" si="4"/>
        <v>0</v>
      </c>
      <c r="AY28" s="100"/>
    </row>
    <row r="29" spans="1:51" x14ac:dyDescent="0.25">
      <c r="A29" s="96">
        <v>12</v>
      </c>
      <c r="B29" s="97" t="s">
        <v>53</v>
      </c>
      <c r="C29" s="98">
        <v>1</v>
      </c>
      <c r="D29" s="98">
        <v>168121.5</v>
      </c>
      <c r="E29" s="99">
        <v>0</v>
      </c>
      <c r="F29" s="99">
        <v>0</v>
      </c>
      <c r="G29" s="99">
        <v>0</v>
      </c>
      <c r="H29" s="99">
        <v>0</v>
      </c>
      <c r="I29" s="98">
        <v>0</v>
      </c>
      <c r="J29" s="99">
        <v>0</v>
      </c>
      <c r="K29" s="99">
        <v>0</v>
      </c>
      <c r="L29" s="98">
        <v>0</v>
      </c>
      <c r="M29" s="98">
        <v>0</v>
      </c>
      <c r="N29" s="99">
        <v>0</v>
      </c>
      <c r="O29" s="99">
        <v>0</v>
      </c>
      <c r="P29" s="98">
        <v>0</v>
      </c>
      <c r="Q29" s="98">
        <v>16812.150000000001</v>
      </c>
      <c r="R29" s="98">
        <v>0</v>
      </c>
      <c r="S29" s="99">
        <v>0</v>
      </c>
      <c r="T29" s="98"/>
      <c r="U29" s="98"/>
      <c r="V29" s="98"/>
      <c r="W29" s="98"/>
      <c r="X29" s="99">
        <v>0</v>
      </c>
      <c r="Y29" s="99">
        <v>0</v>
      </c>
      <c r="Z29" s="99">
        <v>0</v>
      </c>
      <c r="AA29" s="99">
        <v>0</v>
      </c>
      <c r="AB29" s="98"/>
      <c r="AC29" s="98"/>
      <c r="AD29" s="100">
        <v>0</v>
      </c>
      <c r="AE29" s="98">
        <v>0</v>
      </c>
      <c r="AF29" s="98">
        <v>0</v>
      </c>
      <c r="AG29" s="98"/>
      <c r="AH29" s="98"/>
      <c r="AI29" s="98"/>
      <c r="AJ29" s="98"/>
      <c r="AK29" s="98"/>
      <c r="AL29" s="98">
        <v>0</v>
      </c>
      <c r="AM29" s="98"/>
      <c r="AN29" s="98">
        <f t="shared" si="0"/>
        <v>0</v>
      </c>
      <c r="AO29" s="98">
        <v>16812.149999999994</v>
      </c>
      <c r="AP29" s="98">
        <v>184933.65</v>
      </c>
      <c r="AQ29" s="101">
        <f t="shared" si="1"/>
        <v>184933.65</v>
      </c>
      <c r="AR29" s="101">
        <v>0</v>
      </c>
      <c r="AS29" s="98">
        <f t="shared" si="2"/>
        <v>2219203.7999999998</v>
      </c>
      <c r="AT29" s="100">
        <v>0</v>
      </c>
      <c r="AU29" s="100">
        <f t="shared" si="3"/>
        <v>0</v>
      </c>
      <c r="AV29" s="100">
        <v>0</v>
      </c>
      <c r="AW29" s="100">
        <v>0</v>
      </c>
      <c r="AX29" s="100">
        <f t="shared" si="4"/>
        <v>0</v>
      </c>
      <c r="AY29" s="100"/>
    </row>
    <row r="30" spans="1:51" x14ac:dyDescent="0.25">
      <c r="A30" s="96">
        <v>13</v>
      </c>
      <c r="B30" s="97" t="s">
        <v>91</v>
      </c>
      <c r="C30" s="98">
        <v>2.5</v>
      </c>
      <c r="D30" s="98">
        <v>380839.44</v>
      </c>
      <c r="E30" s="99">
        <v>0</v>
      </c>
      <c r="F30" s="99">
        <v>0</v>
      </c>
      <c r="G30" s="99">
        <v>0</v>
      </c>
      <c r="H30" s="99">
        <v>0</v>
      </c>
      <c r="I30" s="98">
        <v>0</v>
      </c>
      <c r="J30" s="99">
        <v>0</v>
      </c>
      <c r="K30" s="99">
        <v>0</v>
      </c>
      <c r="L30" s="98">
        <v>0</v>
      </c>
      <c r="M30" s="98">
        <v>0</v>
      </c>
      <c r="N30" s="99">
        <v>0</v>
      </c>
      <c r="O30" s="99">
        <v>0</v>
      </c>
      <c r="P30" s="98">
        <v>0</v>
      </c>
      <c r="Q30" s="98">
        <v>38083.94</v>
      </c>
      <c r="R30" s="98">
        <v>0</v>
      </c>
      <c r="S30" s="99">
        <v>0</v>
      </c>
      <c r="T30" s="98"/>
      <c r="U30" s="98"/>
      <c r="V30" s="98"/>
      <c r="W30" s="98"/>
      <c r="X30" s="99">
        <v>0</v>
      </c>
      <c r="Y30" s="99">
        <v>0</v>
      </c>
      <c r="Z30" s="99">
        <v>0</v>
      </c>
      <c r="AA30" s="99">
        <v>0</v>
      </c>
      <c r="AB30" s="98"/>
      <c r="AC30" s="98"/>
      <c r="AD30" s="100">
        <v>0</v>
      </c>
      <c r="AE30" s="98">
        <v>0</v>
      </c>
      <c r="AF30" s="98">
        <v>0</v>
      </c>
      <c r="AG30" s="98"/>
      <c r="AH30" s="98"/>
      <c r="AI30" s="98"/>
      <c r="AJ30" s="98"/>
      <c r="AK30" s="98"/>
      <c r="AL30" s="98">
        <v>0</v>
      </c>
      <c r="AM30" s="98"/>
      <c r="AN30" s="98">
        <f t="shared" si="0"/>
        <v>0</v>
      </c>
      <c r="AO30" s="98">
        <v>38083.94</v>
      </c>
      <c r="AP30" s="98">
        <v>418923.38</v>
      </c>
      <c r="AQ30" s="101">
        <f t="shared" si="1"/>
        <v>418923.38</v>
      </c>
      <c r="AR30" s="101">
        <v>0</v>
      </c>
      <c r="AS30" s="98">
        <f t="shared" si="2"/>
        <v>5027080.5600000005</v>
      </c>
      <c r="AT30" s="100">
        <v>380839.44</v>
      </c>
      <c r="AU30" s="100">
        <f t="shared" si="3"/>
        <v>380839.44</v>
      </c>
      <c r="AV30" s="100">
        <v>0</v>
      </c>
      <c r="AW30" s="100">
        <v>0</v>
      </c>
      <c r="AX30" s="100">
        <f t="shared" si="4"/>
        <v>0</v>
      </c>
      <c r="AY30" s="100"/>
    </row>
    <row r="31" spans="1:51" x14ac:dyDescent="0.25">
      <c r="A31" s="96">
        <v>14</v>
      </c>
      <c r="B31" s="97" t="s">
        <v>122</v>
      </c>
      <c r="C31" s="98">
        <v>4</v>
      </c>
      <c r="D31" s="98">
        <v>404907.36</v>
      </c>
      <c r="E31" s="99">
        <v>0</v>
      </c>
      <c r="F31" s="99">
        <v>0</v>
      </c>
      <c r="G31" s="99">
        <v>0</v>
      </c>
      <c r="H31" s="99">
        <v>0</v>
      </c>
      <c r="I31" s="98">
        <v>0</v>
      </c>
      <c r="J31" s="99">
        <v>0</v>
      </c>
      <c r="K31" s="99">
        <v>0</v>
      </c>
      <c r="L31" s="98">
        <v>0</v>
      </c>
      <c r="M31" s="98">
        <v>0</v>
      </c>
      <c r="N31" s="99">
        <v>0</v>
      </c>
      <c r="O31" s="99">
        <v>0</v>
      </c>
      <c r="P31" s="98">
        <v>0</v>
      </c>
      <c r="Q31" s="98">
        <v>40490.720000000001</v>
      </c>
      <c r="R31" s="98">
        <v>0</v>
      </c>
      <c r="S31" s="99">
        <v>0</v>
      </c>
      <c r="T31" s="98"/>
      <c r="U31" s="98"/>
      <c r="V31" s="98"/>
      <c r="W31" s="98"/>
      <c r="X31" s="99">
        <v>0</v>
      </c>
      <c r="Y31" s="99">
        <v>0</v>
      </c>
      <c r="Z31" s="99">
        <v>0</v>
      </c>
      <c r="AA31" s="99">
        <v>0</v>
      </c>
      <c r="AB31" s="98"/>
      <c r="AC31" s="98"/>
      <c r="AD31" s="100">
        <v>0</v>
      </c>
      <c r="AE31" s="98">
        <v>0</v>
      </c>
      <c r="AF31" s="98">
        <v>0</v>
      </c>
      <c r="AG31" s="98"/>
      <c r="AH31" s="98"/>
      <c r="AI31" s="98"/>
      <c r="AJ31" s="98"/>
      <c r="AK31" s="98"/>
      <c r="AL31" s="98">
        <v>0</v>
      </c>
      <c r="AM31" s="98"/>
      <c r="AN31" s="98">
        <f t="shared" si="0"/>
        <v>0</v>
      </c>
      <c r="AO31" s="98">
        <v>40490.72000000003</v>
      </c>
      <c r="AP31" s="98">
        <v>445398.08</v>
      </c>
      <c r="AQ31" s="101">
        <f t="shared" si="1"/>
        <v>445398.08</v>
      </c>
      <c r="AR31" s="101">
        <v>0</v>
      </c>
      <c r="AS31" s="98">
        <f t="shared" si="2"/>
        <v>5344776.96</v>
      </c>
      <c r="AT31" s="100">
        <v>0</v>
      </c>
      <c r="AU31" s="100">
        <f t="shared" si="3"/>
        <v>0</v>
      </c>
      <c r="AV31" s="100">
        <v>0</v>
      </c>
      <c r="AW31" s="100">
        <v>0</v>
      </c>
      <c r="AX31" s="100">
        <f t="shared" si="4"/>
        <v>0</v>
      </c>
      <c r="AY31" s="100"/>
    </row>
    <row r="32" spans="1:51" x14ac:dyDescent="0.25">
      <c r="A32" s="96">
        <v>15</v>
      </c>
      <c r="B32" s="97" t="s">
        <v>62</v>
      </c>
      <c r="C32" s="98">
        <v>1</v>
      </c>
      <c r="D32" s="98">
        <v>126710.51999999999</v>
      </c>
      <c r="E32" s="99">
        <v>31677.63</v>
      </c>
      <c r="F32" s="99">
        <v>0</v>
      </c>
      <c r="G32" s="99">
        <v>0</v>
      </c>
      <c r="H32" s="99">
        <v>0</v>
      </c>
      <c r="I32" s="98">
        <v>0</v>
      </c>
      <c r="J32" s="99">
        <v>0</v>
      </c>
      <c r="K32" s="99">
        <v>0</v>
      </c>
      <c r="L32" s="98">
        <v>0</v>
      </c>
      <c r="M32" s="98">
        <v>0</v>
      </c>
      <c r="N32" s="99">
        <v>0</v>
      </c>
      <c r="O32" s="99">
        <v>0</v>
      </c>
      <c r="P32" s="98">
        <v>0</v>
      </c>
      <c r="Q32" s="98">
        <v>15838.82</v>
      </c>
      <c r="R32" s="98">
        <v>0</v>
      </c>
      <c r="S32" s="99">
        <v>0</v>
      </c>
      <c r="T32" s="98"/>
      <c r="U32" s="98"/>
      <c r="V32" s="98"/>
      <c r="W32" s="98"/>
      <c r="X32" s="99">
        <v>0</v>
      </c>
      <c r="Y32" s="99">
        <v>0</v>
      </c>
      <c r="Z32" s="99">
        <v>0</v>
      </c>
      <c r="AA32" s="99">
        <v>0</v>
      </c>
      <c r="AB32" s="98"/>
      <c r="AC32" s="98"/>
      <c r="AD32" s="100">
        <v>0</v>
      </c>
      <c r="AE32" s="98">
        <v>0</v>
      </c>
      <c r="AF32" s="98">
        <v>0</v>
      </c>
      <c r="AG32" s="98"/>
      <c r="AH32" s="98"/>
      <c r="AI32" s="98"/>
      <c r="AJ32" s="98"/>
      <c r="AK32" s="98"/>
      <c r="AL32" s="98">
        <v>0</v>
      </c>
      <c r="AM32" s="98"/>
      <c r="AN32" s="98">
        <f t="shared" si="0"/>
        <v>0</v>
      </c>
      <c r="AO32" s="98">
        <v>15838.820000000007</v>
      </c>
      <c r="AP32" s="98">
        <v>174226.97</v>
      </c>
      <c r="AQ32" s="101">
        <f t="shared" si="1"/>
        <v>174226.97</v>
      </c>
      <c r="AR32" s="101">
        <v>0</v>
      </c>
      <c r="AS32" s="98">
        <f t="shared" si="2"/>
        <v>2090723.6400000001</v>
      </c>
      <c r="AT32" s="100">
        <v>158388.15</v>
      </c>
      <c r="AU32" s="100">
        <f t="shared" si="3"/>
        <v>158388.15</v>
      </c>
      <c r="AV32" s="100">
        <v>0</v>
      </c>
      <c r="AW32" s="100">
        <v>0</v>
      </c>
      <c r="AX32" s="100">
        <f t="shared" si="4"/>
        <v>0</v>
      </c>
      <c r="AY32" s="100"/>
    </row>
    <row r="33" spans="1:51" x14ac:dyDescent="0.25">
      <c r="A33" s="96">
        <v>16</v>
      </c>
      <c r="B33" s="97" t="s">
        <v>78</v>
      </c>
      <c r="C33" s="98">
        <v>1</v>
      </c>
      <c r="D33" s="98">
        <v>149008.75</v>
      </c>
      <c r="E33" s="99">
        <v>37252.18</v>
      </c>
      <c r="F33" s="99">
        <v>0</v>
      </c>
      <c r="G33" s="99">
        <v>0</v>
      </c>
      <c r="H33" s="99">
        <v>0</v>
      </c>
      <c r="I33" s="98">
        <v>0</v>
      </c>
      <c r="J33" s="99">
        <v>0</v>
      </c>
      <c r="K33" s="99">
        <v>0</v>
      </c>
      <c r="L33" s="98">
        <v>0</v>
      </c>
      <c r="M33" s="98">
        <v>0</v>
      </c>
      <c r="N33" s="99">
        <v>0</v>
      </c>
      <c r="O33" s="99">
        <v>0</v>
      </c>
      <c r="P33" s="98">
        <v>0</v>
      </c>
      <c r="Q33" s="98">
        <v>18626.09</v>
      </c>
      <c r="R33" s="98">
        <v>0</v>
      </c>
      <c r="S33" s="99">
        <v>0</v>
      </c>
      <c r="T33" s="98"/>
      <c r="U33" s="98"/>
      <c r="V33" s="98"/>
      <c r="W33" s="98"/>
      <c r="X33" s="99">
        <v>0</v>
      </c>
      <c r="Y33" s="99">
        <v>0</v>
      </c>
      <c r="Z33" s="99">
        <v>0</v>
      </c>
      <c r="AA33" s="99">
        <v>55878.28</v>
      </c>
      <c r="AB33" s="98"/>
      <c r="AC33" s="98"/>
      <c r="AD33" s="100">
        <v>0</v>
      </c>
      <c r="AE33" s="98">
        <v>0</v>
      </c>
      <c r="AF33" s="98">
        <v>0</v>
      </c>
      <c r="AG33" s="98"/>
      <c r="AH33" s="98"/>
      <c r="AI33" s="98"/>
      <c r="AJ33" s="98"/>
      <c r="AK33" s="98"/>
      <c r="AL33" s="98">
        <v>0</v>
      </c>
      <c r="AM33" s="98"/>
      <c r="AN33" s="98">
        <f t="shared" si="0"/>
        <v>0</v>
      </c>
      <c r="AO33" s="98">
        <v>74504.37</v>
      </c>
      <c r="AP33" s="98">
        <v>260765.3</v>
      </c>
      <c r="AQ33" s="101">
        <f t="shared" si="1"/>
        <v>260765.3</v>
      </c>
      <c r="AR33" s="101">
        <v>0</v>
      </c>
      <c r="AS33" s="98">
        <f t="shared" si="2"/>
        <v>3129183.5999999996</v>
      </c>
      <c r="AT33" s="100">
        <v>186260.93</v>
      </c>
      <c r="AU33" s="100">
        <f t="shared" si="3"/>
        <v>186260.93</v>
      </c>
      <c r="AV33" s="100">
        <v>0</v>
      </c>
      <c r="AW33" s="100">
        <v>0</v>
      </c>
      <c r="AX33" s="100">
        <f t="shared" si="4"/>
        <v>0</v>
      </c>
      <c r="AY33" s="100"/>
    </row>
    <row r="34" spans="1:51" x14ac:dyDescent="0.25">
      <c r="A34" s="96">
        <v>17</v>
      </c>
      <c r="B34" s="97" t="s">
        <v>81</v>
      </c>
      <c r="C34" s="98">
        <v>1.5</v>
      </c>
      <c r="D34" s="98">
        <v>269702.27999999997</v>
      </c>
      <c r="E34" s="99">
        <v>67425.570000000007</v>
      </c>
      <c r="F34" s="99">
        <v>0</v>
      </c>
      <c r="G34" s="99">
        <v>0</v>
      </c>
      <c r="H34" s="99">
        <v>0</v>
      </c>
      <c r="I34" s="98">
        <v>0</v>
      </c>
      <c r="J34" s="99">
        <v>0</v>
      </c>
      <c r="K34" s="99">
        <v>0</v>
      </c>
      <c r="L34" s="98">
        <v>0</v>
      </c>
      <c r="M34" s="98">
        <v>0</v>
      </c>
      <c r="N34" s="99">
        <v>0</v>
      </c>
      <c r="O34" s="99">
        <v>0</v>
      </c>
      <c r="P34" s="98">
        <v>0</v>
      </c>
      <c r="Q34" s="98">
        <v>33712.79</v>
      </c>
      <c r="R34" s="98">
        <v>0</v>
      </c>
      <c r="S34" s="99">
        <v>0</v>
      </c>
      <c r="T34" s="98"/>
      <c r="U34" s="98"/>
      <c r="V34" s="98"/>
      <c r="W34" s="98"/>
      <c r="X34" s="99">
        <v>0</v>
      </c>
      <c r="Y34" s="99">
        <v>0</v>
      </c>
      <c r="Z34" s="99">
        <v>0</v>
      </c>
      <c r="AA34" s="99">
        <v>101138.35</v>
      </c>
      <c r="AB34" s="98"/>
      <c r="AC34" s="98"/>
      <c r="AD34" s="100">
        <v>0</v>
      </c>
      <c r="AE34" s="98">
        <v>0</v>
      </c>
      <c r="AF34" s="98">
        <v>0</v>
      </c>
      <c r="AG34" s="98"/>
      <c r="AH34" s="98"/>
      <c r="AI34" s="98"/>
      <c r="AJ34" s="98"/>
      <c r="AK34" s="98"/>
      <c r="AL34" s="98">
        <v>0</v>
      </c>
      <c r="AM34" s="98"/>
      <c r="AN34" s="98">
        <f t="shared" si="0"/>
        <v>0</v>
      </c>
      <c r="AO34" s="98">
        <v>134851.14000000001</v>
      </c>
      <c r="AP34" s="98">
        <v>471978.99</v>
      </c>
      <c r="AQ34" s="101">
        <f t="shared" si="1"/>
        <v>471978.99</v>
      </c>
      <c r="AR34" s="101">
        <v>0</v>
      </c>
      <c r="AS34" s="98">
        <f t="shared" si="2"/>
        <v>5663747.8799999999</v>
      </c>
      <c r="AT34" s="100">
        <v>337127.85</v>
      </c>
      <c r="AU34" s="100">
        <f t="shared" si="3"/>
        <v>337127.85</v>
      </c>
      <c r="AV34" s="100">
        <v>0</v>
      </c>
      <c r="AW34" s="100">
        <v>0</v>
      </c>
      <c r="AX34" s="100">
        <f t="shared" si="4"/>
        <v>0</v>
      </c>
      <c r="AY34" s="100"/>
    </row>
    <row r="35" spans="1:51" x14ac:dyDescent="0.25">
      <c r="A35" s="96">
        <v>18</v>
      </c>
      <c r="B35" s="97" t="s">
        <v>127</v>
      </c>
      <c r="C35" s="98">
        <v>1</v>
      </c>
      <c r="D35" s="98">
        <v>99457.14</v>
      </c>
      <c r="E35" s="99">
        <v>0</v>
      </c>
      <c r="F35" s="99">
        <v>0</v>
      </c>
      <c r="G35" s="99">
        <v>0</v>
      </c>
      <c r="H35" s="99">
        <v>0</v>
      </c>
      <c r="I35" s="98">
        <v>0</v>
      </c>
      <c r="J35" s="99">
        <v>0</v>
      </c>
      <c r="K35" s="99">
        <v>0</v>
      </c>
      <c r="L35" s="98">
        <v>0</v>
      </c>
      <c r="M35" s="98">
        <v>0</v>
      </c>
      <c r="N35" s="99">
        <v>0</v>
      </c>
      <c r="O35" s="99">
        <v>0</v>
      </c>
      <c r="P35" s="98">
        <v>0</v>
      </c>
      <c r="Q35" s="98">
        <v>9945.7099999999991</v>
      </c>
      <c r="R35" s="98">
        <v>0</v>
      </c>
      <c r="S35" s="99">
        <v>0</v>
      </c>
      <c r="T35" s="98"/>
      <c r="U35" s="98"/>
      <c r="V35" s="98"/>
      <c r="W35" s="98"/>
      <c r="X35" s="99">
        <v>0</v>
      </c>
      <c r="Y35" s="99">
        <v>0</v>
      </c>
      <c r="Z35" s="99">
        <v>0</v>
      </c>
      <c r="AA35" s="99">
        <v>0</v>
      </c>
      <c r="AB35" s="98"/>
      <c r="AC35" s="98"/>
      <c r="AD35" s="100">
        <v>0</v>
      </c>
      <c r="AE35" s="98">
        <v>0</v>
      </c>
      <c r="AF35" s="98">
        <v>0</v>
      </c>
      <c r="AG35" s="98"/>
      <c r="AH35" s="98"/>
      <c r="AI35" s="98"/>
      <c r="AJ35" s="98"/>
      <c r="AK35" s="98"/>
      <c r="AL35" s="98">
        <v>0</v>
      </c>
      <c r="AM35" s="98"/>
      <c r="AN35" s="98">
        <f t="shared" si="0"/>
        <v>0</v>
      </c>
      <c r="AO35" s="98">
        <v>9945.7100000000064</v>
      </c>
      <c r="AP35" s="98">
        <v>109402.85</v>
      </c>
      <c r="AQ35" s="101">
        <f t="shared" si="1"/>
        <v>109402.85</v>
      </c>
      <c r="AR35" s="101">
        <v>0</v>
      </c>
      <c r="AS35" s="98">
        <f t="shared" si="2"/>
        <v>1312834.2000000002</v>
      </c>
      <c r="AT35" s="100">
        <v>0</v>
      </c>
      <c r="AU35" s="100">
        <f t="shared" si="3"/>
        <v>0</v>
      </c>
      <c r="AV35" s="100">
        <v>0</v>
      </c>
      <c r="AW35" s="100">
        <v>0</v>
      </c>
      <c r="AX35" s="100">
        <f t="shared" si="4"/>
        <v>0</v>
      </c>
      <c r="AY35" s="100"/>
    </row>
    <row r="36" spans="1:51" x14ac:dyDescent="0.25">
      <c r="A36" s="96">
        <v>19</v>
      </c>
      <c r="B36" s="97" t="s">
        <v>98</v>
      </c>
      <c r="C36" s="98">
        <v>1</v>
      </c>
      <c r="D36" s="98">
        <v>187942.13999999998</v>
      </c>
      <c r="E36" s="99">
        <v>46985.54</v>
      </c>
      <c r="F36" s="99">
        <v>0</v>
      </c>
      <c r="G36" s="99">
        <v>0</v>
      </c>
      <c r="H36" s="99">
        <v>0</v>
      </c>
      <c r="I36" s="98">
        <v>0</v>
      </c>
      <c r="J36" s="99">
        <v>0</v>
      </c>
      <c r="K36" s="99">
        <v>0</v>
      </c>
      <c r="L36" s="98">
        <v>0</v>
      </c>
      <c r="M36" s="98">
        <v>0</v>
      </c>
      <c r="N36" s="99">
        <v>0</v>
      </c>
      <c r="O36" s="99">
        <v>0</v>
      </c>
      <c r="P36" s="98">
        <v>0</v>
      </c>
      <c r="Q36" s="98">
        <v>23492.77</v>
      </c>
      <c r="R36" s="98">
        <v>0</v>
      </c>
      <c r="S36" s="99">
        <v>0</v>
      </c>
      <c r="T36" s="98"/>
      <c r="U36" s="98"/>
      <c r="V36" s="98"/>
      <c r="W36" s="98"/>
      <c r="X36" s="99">
        <v>0</v>
      </c>
      <c r="Y36" s="99">
        <v>0</v>
      </c>
      <c r="Z36" s="99">
        <v>0</v>
      </c>
      <c r="AA36" s="99">
        <v>0</v>
      </c>
      <c r="AB36" s="98"/>
      <c r="AC36" s="98"/>
      <c r="AD36" s="100">
        <v>0</v>
      </c>
      <c r="AE36" s="98">
        <v>0</v>
      </c>
      <c r="AF36" s="98">
        <v>0</v>
      </c>
      <c r="AG36" s="98"/>
      <c r="AH36" s="98"/>
      <c r="AI36" s="98"/>
      <c r="AJ36" s="98"/>
      <c r="AK36" s="98"/>
      <c r="AL36" s="98">
        <v>0</v>
      </c>
      <c r="AM36" s="98"/>
      <c r="AN36" s="98">
        <f t="shared" si="0"/>
        <v>0</v>
      </c>
      <c r="AO36" s="98">
        <v>23492.770000000019</v>
      </c>
      <c r="AP36" s="98">
        <v>258420.45</v>
      </c>
      <c r="AQ36" s="101">
        <f t="shared" si="1"/>
        <v>258420.45</v>
      </c>
      <c r="AR36" s="101">
        <v>0</v>
      </c>
      <c r="AS36" s="98">
        <f t="shared" si="2"/>
        <v>3101045.4000000004</v>
      </c>
      <c r="AT36" s="100">
        <v>0</v>
      </c>
      <c r="AU36" s="100">
        <f t="shared" si="3"/>
        <v>0</v>
      </c>
      <c r="AV36" s="100">
        <v>0</v>
      </c>
      <c r="AW36" s="100">
        <v>0</v>
      </c>
      <c r="AX36" s="100">
        <f t="shared" si="4"/>
        <v>0</v>
      </c>
      <c r="AY36" s="100"/>
    </row>
    <row r="37" spans="1:51" x14ac:dyDescent="0.25">
      <c r="A37" s="96">
        <v>20</v>
      </c>
      <c r="B37" s="97" t="s">
        <v>72</v>
      </c>
      <c r="C37" s="98">
        <v>1</v>
      </c>
      <c r="D37" s="98">
        <v>146531.16</v>
      </c>
      <c r="E37" s="99">
        <v>36632.79</v>
      </c>
      <c r="F37" s="99">
        <v>0</v>
      </c>
      <c r="G37" s="99">
        <v>0</v>
      </c>
      <c r="H37" s="99">
        <v>0</v>
      </c>
      <c r="I37" s="98">
        <v>0</v>
      </c>
      <c r="J37" s="99">
        <v>0</v>
      </c>
      <c r="K37" s="99">
        <v>0</v>
      </c>
      <c r="L37" s="98">
        <v>0</v>
      </c>
      <c r="M37" s="98">
        <v>0</v>
      </c>
      <c r="N37" s="99">
        <v>0</v>
      </c>
      <c r="O37" s="99">
        <v>0</v>
      </c>
      <c r="P37" s="98">
        <v>0</v>
      </c>
      <c r="Q37" s="98">
        <v>18316.400000000001</v>
      </c>
      <c r="R37" s="98">
        <v>0</v>
      </c>
      <c r="S37" s="99">
        <v>0</v>
      </c>
      <c r="T37" s="98"/>
      <c r="U37" s="98"/>
      <c r="V37" s="98"/>
      <c r="W37" s="98"/>
      <c r="X37" s="99">
        <v>0</v>
      </c>
      <c r="Y37" s="99">
        <v>0</v>
      </c>
      <c r="Z37" s="99">
        <v>0</v>
      </c>
      <c r="AA37" s="99">
        <v>54949.19</v>
      </c>
      <c r="AB37" s="98"/>
      <c r="AC37" s="98"/>
      <c r="AD37" s="100">
        <v>0</v>
      </c>
      <c r="AE37" s="98">
        <v>0</v>
      </c>
      <c r="AF37" s="98">
        <v>0</v>
      </c>
      <c r="AG37" s="98"/>
      <c r="AH37" s="98"/>
      <c r="AI37" s="98"/>
      <c r="AJ37" s="98"/>
      <c r="AK37" s="98"/>
      <c r="AL37" s="98">
        <v>0</v>
      </c>
      <c r="AM37" s="98"/>
      <c r="AN37" s="98">
        <f t="shared" si="0"/>
        <v>0</v>
      </c>
      <c r="AO37" s="98">
        <v>73265.59</v>
      </c>
      <c r="AP37" s="98">
        <v>256429.54</v>
      </c>
      <c r="AQ37" s="101">
        <f t="shared" si="1"/>
        <v>256429.54</v>
      </c>
      <c r="AR37" s="101">
        <v>0</v>
      </c>
      <c r="AS37" s="98">
        <f t="shared" si="2"/>
        <v>3077154.48</v>
      </c>
      <c r="AT37" s="100">
        <v>183163.95</v>
      </c>
      <c r="AU37" s="100">
        <f t="shared" si="3"/>
        <v>183163.95</v>
      </c>
      <c r="AV37" s="100">
        <v>0</v>
      </c>
      <c r="AW37" s="100">
        <v>0</v>
      </c>
      <c r="AX37" s="100">
        <f t="shared" si="4"/>
        <v>0</v>
      </c>
      <c r="AY37" s="100"/>
    </row>
    <row r="38" spans="1:51" x14ac:dyDescent="0.25">
      <c r="A38" s="96">
        <v>21</v>
      </c>
      <c r="B38" s="97" t="s">
        <v>115</v>
      </c>
      <c r="C38" s="98">
        <v>3</v>
      </c>
      <c r="D38" s="98">
        <v>298371.42</v>
      </c>
      <c r="E38" s="99">
        <v>0</v>
      </c>
      <c r="F38" s="99">
        <v>0</v>
      </c>
      <c r="G38" s="99">
        <v>0</v>
      </c>
      <c r="H38" s="99">
        <v>0</v>
      </c>
      <c r="I38" s="98">
        <v>0</v>
      </c>
      <c r="J38" s="99">
        <v>0</v>
      </c>
      <c r="K38" s="99">
        <v>0</v>
      </c>
      <c r="L38" s="98">
        <v>0</v>
      </c>
      <c r="M38" s="98">
        <v>0</v>
      </c>
      <c r="N38" s="99">
        <v>0</v>
      </c>
      <c r="O38" s="99">
        <v>0</v>
      </c>
      <c r="P38" s="98">
        <v>0</v>
      </c>
      <c r="Q38" s="98">
        <v>29837.13</v>
      </c>
      <c r="R38" s="98">
        <v>0</v>
      </c>
      <c r="S38" s="99">
        <v>0</v>
      </c>
      <c r="T38" s="98"/>
      <c r="U38" s="98"/>
      <c r="V38" s="98"/>
      <c r="W38" s="98"/>
      <c r="X38" s="99">
        <v>0</v>
      </c>
      <c r="Y38" s="99">
        <v>0</v>
      </c>
      <c r="Z38" s="99">
        <v>0</v>
      </c>
      <c r="AA38" s="99">
        <v>0</v>
      </c>
      <c r="AB38" s="98"/>
      <c r="AC38" s="98"/>
      <c r="AD38" s="100">
        <v>0</v>
      </c>
      <c r="AE38" s="98">
        <v>0</v>
      </c>
      <c r="AF38" s="98">
        <v>0</v>
      </c>
      <c r="AG38" s="98"/>
      <c r="AH38" s="98"/>
      <c r="AI38" s="98"/>
      <c r="AJ38" s="98"/>
      <c r="AK38" s="98"/>
      <c r="AL38" s="98">
        <v>0</v>
      </c>
      <c r="AM38" s="98"/>
      <c r="AN38" s="98">
        <f t="shared" si="0"/>
        <v>0</v>
      </c>
      <c r="AO38" s="98">
        <v>29837.130000000005</v>
      </c>
      <c r="AP38" s="98">
        <v>328208.55</v>
      </c>
      <c r="AQ38" s="101">
        <f t="shared" si="1"/>
        <v>328208.55</v>
      </c>
      <c r="AR38" s="101">
        <v>0</v>
      </c>
      <c r="AS38" s="98">
        <f t="shared" si="2"/>
        <v>3938502.5999999996</v>
      </c>
      <c r="AT38" s="100">
        <v>0</v>
      </c>
      <c r="AU38" s="100">
        <f t="shared" si="3"/>
        <v>0</v>
      </c>
      <c r="AV38" s="100">
        <v>0</v>
      </c>
      <c r="AW38" s="100">
        <v>0</v>
      </c>
      <c r="AX38" s="100">
        <f t="shared" si="4"/>
        <v>0</v>
      </c>
      <c r="AY38" s="100"/>
    </row>
    <row r="39" spans="1:51" x14ac:dyDescent="0.25">
      <c r="A39" s="96">
        <v>22</v>
      </c>
      <c r="B39" s="97" t="s">
        <v>107</v>
      </c>
      <c r="C39" s="98">
        <v>8</v>
      </c>
      <c r="D39" s="98">
        <v>795657.12</v>
      </c>
      <c r="E39" s="99">
        <v>0</v>
      </c>
      <c r="F39" s="99">
        <v>0</v>
      </c>
      <c r="G39" s="99">
        <v>0</v>
      </c>
      <c r="H39" s="99">
        <v>0</v>
      </c>
      <c r="I39" s="98">
        <v>0</v>
      </c>
      <c r="J39" s="99">
        <v>0</v>
      </c>
      <c r="K39" s="99">
        <v>0</v>
      </c>
      <c r="L39" s="98">
        <v>0</v>
      </c>
      <c r="M39" s="98">
        <v>0</v>
      </c>
      <c r="N39" s="99">
        <v>21236.400000000001</v>
      </c>
      <c r="O39" s="99">
        <v>5309.1</v>
      </c>
      <c r="P39" s="98">
        <v>0</v>
      </c>
      <c r="Q39" s="98">
        <v>79565.679999999993</v>
      </c>
      <c r="R39" s="98">
        <v>0</v>
      </c>
      <c r="S39" s="99">
        <v>0</v>
      </c>
      <c r="T39" s="98"/>
      <c r="U39" s="98"/>
      <c r="V39" s="98"/>
      <c r="W39" s="98"/>
      <c r="X39" s="99">
        <v>0</v>
      </c>
      <c r="Y39" s="99">
        <v>0</v>
      </c>
      <c r="Z39" s="99">
        <v>0</v>
      </c>
      <c r="AA39" s="99">
        <v>0</v>
      </c>
      <c r="AB39" s="98"/>
      <c r="AC39" s="98"/>
      <c r="AD39" s="100">
        <v>0</v>
      </c>
      <c r="AE39" s="98">
        <v>0</v>
      </c>
      <c r="AF39" s="98">
        <v>0</v>
      </c>
      <c r="AG39" s="98"/>
      <c r="AH39" s="98"/>
      <c r="AI39" s="98"/>
      <c r="AJ39" s="98"/>
      <c r="AK39" s="98"/>
      <c r="AL39" s="98">
        <v>0</v>
      </c>
      <c r="AM39" s="98"/>
      <c r="AN39" s="98">
        <f t="shared" si="0"/>
        <v>0</v>
      </c>
      <c r="AO39" s="98">
        <v>106111.18000000005</v>
      </c>
      <c r="AP39" s="98">
        <v>901768.3</v>
      </c>
      <c r="AQ39" s="101">
        <f t="shared" si="1"/>
        <v>901768.3</v>
      </c>
      <c r="AR39" s="101">
        <v>0</v>
      </c>
      <c r="AS39" s="98">
        <f t="shared" si="2"/>
        <v>10821219.600000001</v>
      </c>
      <c r="AT39" s="100">
        <v>0</v>
      </c>
      <c r="AU39" s="100">
        <f t="shared" si="3"/>
        <v>0</v>
      </c>
      <c r="AV39" s="100">
        <v>0</v>
      </c>
      <c r="AW39" s="100">
        <v>0</v>
      </c>
      <c r="AX39" s="100">
        <f t="shared" si="4"/>
        <v>0</v>
      </c>
      <c r="AY39" s="100"/>
    </row>
    <row r="40" spans="1:51" x14ac:dyDescent="0.25">
      <c r="A40" s="96">
        <v>23</v>
      </c>
      <c r="B40" s="97" t="s">
        <v>69</v>
      </c>
      <c r="C40" s="98">
        <v>1</v>
      </c>
      <c r="D40" s="98">
        <v>191481.55</v>
      </c>
      <c r="E40" s="99">
        <v>47870.38</v>
      </c>
      <c r="F40" s="99">
        <v>0</v>
      </c>
      <c r="G40" s="99">
        <v>0</v>
      </c>
      <c r="H40" s="99">
        <v>0</v>
      </c>
      <c r="I40" s="98">
        <v>0</v>
      </c>
      <c r="J40" s="99">
        <v>0</v>
      </c>
      <c r="K40" s="99">
        <v>0</v>
      </c>
      <c r="L40" s="98">
        <v>0</v>
      </c>
      <c r="M40" s="98">
        <v>0</v>
      </c>
      <c r="N40" s="99">
        <v>0</v>
      </c>
      <c r="O40" s="99">
        <v>0</v>
      </c>
      <c r="P40" s="98">
        <v>0</v>
      </c>
      <c r="Q40" s="98">
        <v>23935.19</v>
      </c>
      <c r="R40" s="98">
        <v>0</v>
      </c>
      <c r="S40" s="99">
        <v>0</v>
      </c>
      <c r="T40" s="98"/>
      <c r="U40" s="98"/>
      <c r="V40" s="98"/>
      <c r="W40" s="98"/>
      <c r="X40" s="99">
        <v>0</v>
      </c>
      <c r="Y40" s="99">
        <v>95740.77</v>
      </c>
      <c r="Z40" s="99">
        <v>0</v>
      </c>
      <c r="AA40" s="99">
        <v>0</v>
      </c>
      <c r="AB40" s="98"/>
      <c r="AC40" s="98"/>
      <c r="AD40" s="100">
        <v>0</v>
      </c>
      <c r="AE40" s="98">
        <v>0</v>
      </c>
      <c r="AF40" s="98">
        <v>0</v>
      </c>
      <c r="AG40" s="98"/>
      <c r="AH40" s="98"/>
      <c r="AI40" s="98"/>
      <c r="AJ40" s="98"/>
      <c r="AK40" s="98"/>
      <c r="AL40" s="98">
        <v>0</v>
      </c>
      <c r="AM40" s="98"/>
      <c r="AN40" s="98">
        <f t="shared" si="0"/>
        <v>0</v>
      </c>
      <c r="AO40" s="98">
        <v>119675.96000000002</v>
      </c>
      <c r="AP40" s="98">
        <v>359027.89</v>
      </c>
      <c r="AQ40" s="101">
        <f t="shared" si="1"/>
        <v>359027.89</v>
      </c>
      <c r="AR40" s="101">
        <v>0</v>
      </c>
      <c r="AS40" s="98">
        <f t="shared" si="2"/>
        <v>4308334.68</v>
      </c>
      <c r="AT40" s="100">
        <v>239351.93</v>
      </c>
      <c r="AU40" s="100">
        <f t="shared" si="3"/>
        <v>239351.93</v>
      </c>
      <c r="AV40" s="100">
        <v>0</v>
      </c>
      <c r="AW40" s="100">
        <v>0</v>
      </c>
      <c r="AX40" s="100">
        <f t="shared" si="4"/>
        <v>0</v>
      </c>
      <c r="AY40" s="100"/>
    </row>
    <row r="41" spans="1:51" x14ac:dyDescent="0.25">
      <c r="A41" s="96">
        <v>24</v>
      </c>
      <c r="B41" s="97" t="s">
        <v>112</v>
      </c>
      <c r="C41" s="98">
        <v>1</v>
      </c>
      <c r="D41" s="98">
        <v>101226.84</v>
      </c>
      <c r="E41" s="99">
        <v>0</v>
      </c>
      <c r="F41" s="99">
        <v>0</v>
      </c>
      <c r="G41" s="99">
        <v>0</v>
      </c>
      <c r="H41" s="99">
        <v>0</v>
      </c>
      <c r="I41" s="98">
        <v>0</v>
      </c>
      <c r="J41" s="99">
        <v>0</v>
      </c>
      <c r="K41" s="99">
        <v>0</v>
      </c>
      <c r="L41" s="98">
        <v>0</v>
      </c>
      <c r="M41" s="98">
        <v>0</v>
      </c>
      <c r="N41" s="99">
        <v>0</v>
      </c>
      <c r="O41" s="99">
        <v>0</v>
      </c>
      <c r="P41" s="98">
        <v>0</v>
      </c>
      <c r="Q41" s="98">
        <v>10122.68</v>
      </c>
      <c r="R41" s="98">
        <v>0</v>
      </c>
      <c r="S41" s="99">
        <v>0</v>
      </c>
      <c r="T41" s="98"/>
      <c r="U41" s="98"/>
      <c r="V41" s="98"/>
      <c r="W41" s="98"/>
      <c r="X41" s="99">
        <v>0</v>
      </c>
      <c r="Y41" s="99">
        <v>0</v>
      </c>
      <c r="Z41" s="99">
        <v>0</v>
      </c>
      <c r="AA41" s="99">
        <v>0</v>
      </c>
      <c r="AB41" s="98"/>
      <c r="AC41" s="98"/>
      <c r="AD41" s="100">
        <v>0</v>
      </c>
      <c r="AE41" s="98">
        <v>0</v>
      </c>
      <c r="AF41" s="98">
        <v>0</v>
      </c>
      <c r="AG41" s="98"/>
      <c r="AH41" s="98"/>
      <c r="AI41" s="98"/>
      <c r="AJ41" s="98"/>
      <c r="AK41" s="98"/>
      <c r="AL41" s="98">
        <v>0</v>
      </c>
      <c r="AM41" s="98"/>
      <c r="AN41" s="98">
        <f t="shared" si="0"/>
        <v>0</v>
      </c>
      <c r="AO41" s="98">
        <v>10122.680000000008</v>
      </c>
      <c r="AP41" s="98">
        <v>111349.52</v>
      </c>
      <c r="AQ41" s="101">
        <f t="shared" si="1"/>
        <v>111349.52</v>
      </c>
      <c r="AR41" s="101">
        <v>0</v>
      </c>
      <c r="AS41" s="98">
        <f t="shared" si="2"/>
        <v>1336194.24</v>
      </c>
      <c r="AT41" s="100">
        <v>0</v>
      </c>
      <c r="AU41" s="100">
        <f t="shared" si="3"/>
        <v>0</v>
      </c>
      <c r="AV41" s="100">
        <v>0</v>
      </c>
      <c r="AW41" s="100">
        <v>0</v>
      </c>
      <c r="AX41" s="100">
        <f t="shared" si="4"/>
        <v>0</v>
      </c>
      <c r="AY41" s="100"/>
    </row>
    <row r="42" spans="1:51" x14ac:dyDescent="0.25">
      <c r="A42" s="96">
        <v>25</v>
      </c>
      <c r="B42" s="97" t="s">
        <v>66</v>
      </c>
      <c r="C42" s="98">
        <v>1</v>
      </c>
      <c r="D42" s="98">
        <v>151486.32</v>
      </c>
      <c r="E42" s="99">
        <v>37871.58</v>
      </c>
      <c r="F42" s="99">
        <v>0</v>
      </c>
      <c r="G42" s="99">
        <v>0</v>
      </c>
      <c r="H42" s="99">
        <v>0</v>
      </c>
      <c r="I42" s="98">
        <v>0</v>
      </c>
      <c r="J42" s="99">
        <v>0</v>
      </c>
      <c r="K42" s="99">
        <v>0</v>
      </c>
      <c r="L42" s="98">
        <v>0</v>
      </c>
      <c r="M42" s="98">
        <v>0</v>
      </c>
      <c r="N42" s="99">
        <v>0</v>
      </c>
      <c r="O42" s="99">
        <v>0</v>
      </c>
      <c r="P42" s="98">
        <v>0</v>
      </c>
      <c r="Q42" s="98">
        <v>18935.79</v>
      </c>
      <c r="R42" s="98">
        <v>0</v>
      </c>
      <c r="S42" s="99">
        <v>0</v>
      </c>
      <c r="T42" s="98"/>
      <c r="U42" s="98"/>
      <c r="V42" s="98"/>
      <c r="W42" s="98"/>
      <c r="X42" s="99">
        <v>0</v>
      </c>
      <c r="Y42" s="99">
        <v>0</v>
      </c>
      <c r="Z42" s="99">
        <v>0</v>
      </c>
      <c r="AA42" s="99">
        <v>56807.37</v>
      </c>
      <c r="AB42" s="98"/>
      <c r="AC42" s="98"/>
      <c r="AD42" s="100">
        <v>0</v>
      </c>
      <c r="AE42" s="98">
        <v>0</v>
      </c>
      <c r="AF42" s="98">
        <v>0</v>
      </c>
      <c r="AG42" s="98"/>
      <c r="AH42" s="98"/>
      <c r="AI42" s="98"/>
      <c r="AJ42" s="98"/>
      <c r="AK42" s="98"/>
      <c r="AL42" s="98">
        <v>0</v>
      </c>
      <c r="AM42" s="98"/>
      <c r="AN42" s="98">
        <f t="shared" si="0"/>
        <v>0</v>
      </c>
      <c r="AO42" s="98">
        <v>75743.16</v>
      </c>
      <c r="AP42" s="98">
        <v>265101.06</v>
      </c>
      <c r="AQ42" s="101">
        <f t="shared" si="1"/>
        <v>265101.06</v>
      </c>
      <c r="AR42" s="101">
        <v>0</v>
      </c>
      <c r="AS42" s="98">
        <f t="shared" si="2"/>
        <v>3181212.7199999997</v>
      </c>
      <c r="AT42" s="100">
        <v>189357.9</v>
      </c>
      <c r="AU42" s="100">
        <f t="shared" si="3"/>
        <v>189357.9</v>
      </c>
      <c r="AV42" s="100">
        <v>0</v>
      </c>
      <c r="AW42" s="100">
        <v>0</v>
      </c>
      <c r="AX42" s="100">
        <f t="shared" si="4"/>
        <v>0</v>
      </c>
      <c r="AY42" s="100"/>
    </row>
    <row r="43" spans="1:51" ht="25.5" x14ac:dyDescent="0.25">
      <c r="A43" s="102"/>
      <c r="B43" s="102" t="s">
        <v>310</v>
      </c>
      <c r="C43" s="103">
        <f>C$14</f>
        <v>54.3127</v>
      </c>
      <c r="D43" s="103">
        <f>D$14</f>
        <v>9596010.2999999989</v>
      </c>
      <c r="E43" s="103">
        <f t="shared" ref="E43:AY43" si="5">E$14</f>
        <v>2399002.6</v>
      </c>
      <c r="F43" s="103">
        <f t="shared" si="5"/>
        <v>0</v>
      </c>
      <c r="G43" s="103">
        <f t="shared" si="5"/>
        <v>0</v>
      </c>
      <c r="H43" s="103">
        <f t="shared" si="5"/>
        <v>0</v>
      </c>
      <c r="I43" s="103">
        <f t="shared" si="5"/>
        <v>0</v>
      </c>
      <c r="J43" s="103">
        <f t="shared" si="5"/>
        <v>0</v>
      </c>
      <c r="K43" s="103">
        <f t="shared" si="5"/>
        <v>0</v>
      </c>
      <c r="L43" s="103">
        <f t="shared" si="5"/>
        <v>0</v>
      </c>
      <c r="M43" s="103">
        <f t="shared" si="5"/>
        <v>0</v>
      </c>
      <c r="N43" s="103">
        <f t="shared" si="5"/>
        <v>0</v>
      </c>
      <c r="O43" s="103">
        <f t="shared" si="5"/>
        <v>0</v>
      </c>
      <c r="P43" s="103">
        <f t="shared" si="5"/>
        <v>0</v>
      </c>
      <c r="Q43" s="103">
        <f t="shared" si="5"/>
        <v>1199501.32</v>
      </c>
      <c r="R43" s="103">
        <f t="shared" si="5"/>
        <v>173000</v>
      </c>
      <c r="S43" s="103">
        <f t="shared" si="5"/>
        <v>0</v>
      </c>
      <c r="T43" s="103">
        <f t="shared" si="5"/>
        <v>0</v>
      </c>
      <c r="U43" s="103">
        <f t="shared" si="5"/>
        <v>1310108.95</v>
      </c>
      <c r="V43" s="103">
        <f t="shared" si="5"/>
        <v>1584001.11</v>
      </c>
      <c r="W43" s="103">
        <f t="shared" si="5"/>
        <v>1047203.42</v>
      </c>
      <c r="X43" s="103">
        <f t="shared" si="5"/>
        <v>0</v>
      </c>
      <c r="Y43" s="103">
        <f t="shared" si="5"/>
        <v>0</v>
      </c>
      <c r="Z43" s="103">
        <f t="shared" si="5"/>
        <v>0</v>
      </c>
      <c r="AA43" s="103">
        <f t="shared" si="5"/>
        <v>0</v>
      </c>
      <c r="AB43" s="103">
        <f t="shared" si="5"/>
        <v>0</v>
      </c>
      <c r="AC43" s="103">
        <f t="shared" si="5"/>
        <v>35394</v>
      </c>
      <c r="AD43" s="103">
        <f t="shared" si="5"/>
        <v>0</v>
      </c>
      <c r="AE43" s="103">
        <f t="shared" si="5"/>
        <v>235370.1</v>
      </c>
      <c r="AF43" s="103">
        <f t="shared" si="5"/>
        <v>17697</v>
      </c>
      <c r="AG43" s="103">
        <f t="shared" si="5"/>
        <v>3598503.88</v>
      </c>
      <c r="AH43" s="103">
        <f t="shared" si="5"/>
        <v>0</v>
      </c>
      <c r="AI43" s="103">
        <f t="shared" si="5"/>
        <v>140248.78</v>
      </c>
      <c r="AJ43" s="103">
        <f t="shared" si="5"/>
        <v>0</v>
      </c>
      <c r="AK43" s="103">
        <f t="shared" si="5"/>
        <v>0</v>
      </c>
      <c r="AL43" s="103">
        <f t="shared" si="5"/>
        <v>0</v>
      </c>
      <c r="AM43" s="103">
        <f t="shared" si="5"/>
        <v>0</v>
      </c>
      <c r="AN43" s="103">
        <f t="shared" si="5"/>
        <v>0</v>
      </c>
      <c r="AO43" s="103">
        <f t="shared" si="5"/>
        <v>9341028.5599999987</v>
      </c>
      <c r="AP43" s="103">
        <f t="shared" si="5"/>
        <v>21336041.460000001</v>
      </c>
      <c r="AQ43" s="103">
        <f t="shared" si="5"/>
        <v>21336041.460000001</v>
      </c>
      <c r="AR43" s="103">
        <f t="shared" si="5"/>
        <v>0</v>
      </c>
      <c r="AS43" s="103">
        <f t="shared" si="5"/>
        <v>256032497.52000001</v>
      </c>
      <c r="AT43" s="103">
        <f t="shared" si="5"/>
        <v>11634762.98</v>
      </c>
      <c r="AU43" s="103">
        <f t="shared" si="5"/>
        <v>11634762.98</v>
      </c>
      <c r="AV43" s="103">
        <f t="shared" si="5"/>
        <v>0</v>
      </c>
      <c r="AW43" s="103">
        <f t="shared" si="5"/>
        <v>1111233.3500000001</v>
      </c>
      <c r="AX43" s="103">
        <f t="shared" si="5"/>
        <v>1111233.3500000001</v>
      </c>
      <c r="AY43" s="103">
        <f t="shared" si="5"/>
        <v>0</v>
      </c>
    </row>
    <row r="44" spans="1:51" ht="51" x14ac:dyDescent="0.25">
      <c r="A44" s="102"/>
      <c r="B44" s="102" t="s">
        <v>311</v>
      </c>
      <c r="C44" s="104">
        <f t="shared" ref="C44:AY44" si="6">SUM(C19:C42)</f>
        <v>40</v>
      </c>
      <c r="D44" s="104">
        <f t="shared" si="6"/>
        <v>5295260.97</v>
      </c>
      <c r="E44" s="104">
        <f t="shared" si="6"/>
        <v>632304.98</v>
      </c>
      <c r="F44" s="104">
        <f t="shared" si="6"/>
        <v>0</v>
      </c>
      <c r="G44" s="104">
        <f t="shared" si="6"/>
        <v>0</v>
      </c>
      <c r="H44" s="104">
        <f t="shared" si="6"/>
        <v>0</v>
      </c>
      <c r="I44" s="104">
        <f t="shared" si="6"/>
        <v>0</v>
      </c>
      <c r="J44" s="104">
        <f t="shared" si="6"/>
        <v>0</v>
      </c>
      <c r="K44" s="104">
        <f t="shared" si="6"/>
        <v>0</v>
      </c>
      <c r="L44" s="104">
        <f t="shared" si="6"/>
        <v>0</v>
      </c>
      <c r="M44" s="104">
        <f t="shared" si="6"/>
        <v>0</v>
      </c>
      <c r="N44" s="104">
        <f t="shared" si="6"/>
        <v>21236.400000000001</v>
      </c>
      <c r="O44" s="104">
        <f t="shared" si="6"/>
        <v>5309.1</v>
      </c>
      <c r="P44" s="104">
        <f t="shared" si="6"/>
        <v>0</v>
      </c>
      <c r="Q44" s="104">
        <f t="shared" si="6"/>
        <v>592756.54000000015</v>
      </c>
      <c r="R44" s="104">
        <f t="shared" si="6"/>
        <v>0</v>
      </c>
      <c r="S44" s="104">
        <f t="shared" si="6"/>
        <v>446362.58</v>
      </c>
      <c r="T44" s="104">
        <f t="shared" si="6"/>
        <v>0</v>
      </c>
      <c r="U44" s="104">
        <f t="shared" si="6"/>
        <v>0</v>
      </c>
      <c r="V44" s="104">
        <f t="shared" si="6"/>
        <v>0</v>
      </c>
      <c r="W44" s="104">
        <f t="shared" si="6"/>
        <v>0</v>
      </c>
      <c r="X44" s="104">
        <f t="shared" si="6"/>
        <v>0</v>
      </c>
      <c r="Y44" s="104">
        <f t="shared" si="6"/>
        <v>95740.77</v>
      </c>
      <c r="Z44" s="104">
        <f t="shared" si="6"/>
        <v>0</v>
      </c>
      <c r="AA44" s="104">
        <f t="shared" si="6"/>
        <v>394067.95</v>
      </c>
      <c r="AB44" s="104">
        <f t="shared" si="6"/>
        <v>0</v>
      </c>
      <c r="AC44" s="104">
        <f t="shared" si="6"/>
        <v>0</v>
      </c>
      <c r="AD44" s="104">
        <f t="shared" si="6"/>
        <v>0</v>
      </c>
      <c r="AE44" s="104">
        <f t="shared" si="6"/>
        <v>0</v>
      </c>
      <c r="AF44" s="104">
        <f t="shared" si="6"/>
        <v>0</v>
      </c>
      <c r="AG44" s="104">
        <f t="shared" si="6"/>
        <v>0</v>
      </c>
      <c r="AH44" s="104">
        <f t="shared" si="6"/>
        <v>0</v>
      </c>
      <c r="AI44" s="104">
        <f t="shared" si="6"/>
        <v>0</v>
      </c>
      <c r="AJ44" s="104">
        <f t="shared" si="6"/>
        <v>0</v>
      </c>
      <c r="AK44" s="104">
        <f t="shared" si="6"/>
        <v>0</v>
      </c>
      <c r="AL44" s="104">
        <f t="shared" si="6"/>
        <v>0</v>
      </c>
      <c r="AM44" s="104">
        <f t="shared" si="6"/>
        <v>0</v>
      </c>
      <c r="AN44" s="104">
        <f t="shared" si="6"/>
        <v>0</v>
      </c>
      <c r="AO44" s="104">
        <f t="shared" si="6"/>
        <v>1555473.3400000003</v>
      </c>
      <c r="AP44" s="104">
        <f t="shared" si="6"/>
        <v>7483039.2899999991</v>
      </c>
      <c r="AQ44" s="104">
        <f t="shared" si="6"/>
        <v>7483039.2899999991</v>
      </c>
      <c r="AR44" s="104">
        <f t="shared" si="6"/>
        <v>0</v>
      </c>
      <c r="AS44" s="104">
        <f t="shared" si="6"/>
        <v>89796471.480000004</v>
      </c>
      <c r="AT44" s="104">
        <f t="shared" si="6"/>
        <v>3421405.2900000005</v>
      </c>
      <c r="AU44" s="104">
        <f t="shared" si="6"/>
        <v>3421405.2900000005</v>
      </c>
      <c r="AV44" s="104">
        <f t="shared" si="6"/>
        <v>0</v>
      </c>
      <c r="AW44" s="104">
        <f t="shared" si="6"/>
        <v>0</v>
      </c>
      <c r="AX44" s="104">
        <f t="shared" si="6"/>
        <v>0</v>
      </c>
      <c r="AY44" s="104">
        <f t="shared" si="6"/>
        <v>0</v>
      </c>
    </row>
    <row r="45" spans="1:51" x14ac:dyDescent="0.25">
      <c r="A45" s="105" t="s">
        <v>312</v>
      </c>
      <c r="B45" s="105"/>
      <c r="C45" s="104">
        <f>C43+C44</f>
        <v>94.312700000000007</v>
      </c>
      <c r="D45" s="104">
        <f t="shared" ref="D45:L45" si="7">D43+D44</f>
        <v>14891271.27</v>
      </c>
      <c r="E45" s="104">
        <f t="shared" si="7"/>
        <v>3031307.58</v>
      </c>
      <c r="F45" s="104">
        <f t="shared" si="7"/>
        <v>0</v>
      </c>
      <c r="G45" s="104">
        <f t="shared" si="7"/>
        <v>0</v>
      </c>
      <c r="H45" s="104">
        <f t="shared" si="7"/>
        <v>0</v>
      </c>
      <c r="I45" s="104">
        <f t="shared" si="7"/>
        <v>0</v>
      </c>
      <c r="J45" s="104">
        <f t="shared" si="7"/>
        <v>0</v>
      </c>
      <c r="K45" s="104">
        <f t="shared" si="7"/>
        <v>0</v>
      </c>
      <c r="L45" s="104">
        <f t="shared" si="7"/>
        <v>0</v>
      </c>
      <c r="M45" s="104">
        <f>M43+M44</f>
        <v>0</v>
      </c>
      <c r="N45" s="104">
        <f t="shared" ref="N45:U45" si="8">N43+N44</f>
        <v>21236.400000000001</v>
      </c>
      <c r="O45" s="104">
        <f t="shared" si="8"/>
        <v>5309.1</v>
      </c>
      <c r="P45" s="104">
        <f t="shared" si="8"/>
        <v>0</v>
      </c>
      <c r="Q45" s="104">
        <f t="shared" si="8"/>
        <v>1792257.8600000003</v>
      </c>
      <c r="R45" s="104">
        <f t="shared" si="8"/>
        <v>173000</v>
      </c>
      <c r="S45" s="104">
        <f t="shared" si="8"/>
        <v>446362.58</v>
      </c>
      <c r="T45" s="104">
        <f t="shared" si="8"/>
        <v>0</v>
      </c>
      <c r="U45" s="104">
        <f t="shared" si="8"/>
        <v>1310108.95</v>
      </c>
      <c r="V45" s="104">
        <f>V43+V44</f>
        <v>1584001.11</v>
      </c>
      <c r="W45" s="104">
        <f t="shared" ref="W45:AE45" si="9">W43+W44</f>
        <v>1047203.42</v>
      </c>
      <c r="X45" s="104">
        <f t="shared" si="9"/>
        <v>0</v>
      </c>
      <c r="Y45" s="104">
        <f t="shared" si="9"/>
        <v>95740.77</v>
      </c>
      <c r="Z45" s="104">
        <f t="shared" si="9"/>
        <v>0</v>
      </c>
      <c r="AA45" s="104">
        <f t="shared" si="9"/>
        <v>394067.95</v>
      </c>
      <c r="AB45" s="104">
        <f t="shared" si="9"/>
        <v>0</v>
      </c>
      <c r="AC45" s="104">
        <f t="shared" si="9"/>
        <v>35394</v>
      </c>
      <c r="AD45" s="104">
        <f t="shared" si="9"/>
        <v>0</v>
      </c>
      <c r="AE45" s="104">
        <f t="shared" si="9"/>
        <v>235370.1</v>
      </c>
      <c r="AF45" s="104">
        <f>AF43+AF44</f>
        <v>17697</v>
      </c>
      <c r="AG45" s="104">
        <f t="shared" ref="AG45:AY45" si="10">AG43+AG44</f>
        <v>3598503.88</v>
      </c>
      <c r="AH45" s="104">
        <f t="shared" si="10"/>
        <v>0</v>
      </c>
      <c r="AI45" s="104">
        <f t="shared" si="10"/>
        <v>140248.78</v>
      </c>
      <c r="AJ45" s="104">
        <f t="shared" si="10"/>
        <v>0</v>
      </c>
      <c r="AK45" s="104">
        <f t="shared" si="10"/>
        <v>0</v>
      </c>
      <c r="AL45" s="104">
        <f t="shared" si="10"/>
        <v>0</v>
      </c>
      <c r="AM45" s="104">
        <f t="shared" si="10"/>
        <v>0</v>
      </c>
      <c r="AN45" s="104">
        <f t="shared" si="10"/>
        <v>0</v>
      </c>
      <c r="AO45" s="104">
        <f t="shared" si="10"/>
        <v>10896501.899999999</v>
      </c>
      <c r="AP45" s="104">
        <f t="shared" si="10"/>
        <v>28819080.75</v>
      </c>
      <c r="AQ45" s="104">
        <f t="shared" si="10"/>
        <v>28819080.75</v>
      </c>
      <c r="AR45" s="104">
        <f t="shared" si="10"/>
        <v>0</v>
      </c>
      <c r="AS45" s="104">
        <f t="shared" si="10"/>
        <v>345828969</v>
      </c>
      <c r="AT45" s="104">
        <f t="shared" si="10"/>
        <v>15056168.270000001</v>
      </c>
      <c r="AU45" s="104">
        <f t="shared" si="10"/>
        <v>15056168.270000001</v>
      </c>
      <c r="AV45" s="104">
        <f t="shared" si="10"/>
        <v>0</v>
      </c>
      <c r="AW45" s="104">
        <f t="shared" si="10"/>
        <v>1111233.3500000001</v>
      </c>
      <c r="AX45" s="104">
        <f t="shared" si="10"/>
        <v>1111233.3500000001</v>
      </c>
      <c r="AY45" s="104">
        <f t="shared" si="10"/>
        <v>0</v>
      </c>
    </row>
    <row r="46" spans="1:51" x14ac:dyDescent="0.2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</row>
    <row r="47" spans="1:51" x14ac:dyDescent="0.25">
      <c r="A47" s="71"/>
      <c r="B47" s="106"/>
      <c r="C47" s="106"/>
      <c r="D47" s="195"/>
      <c r="E47" s="195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 t="s">
        <v>327</v>
      </c>
      <c r="AV47" s="71"/>
      <c r="AW47" s="71"/>
      <c r="AX47" s="71"/>
      <c r="AY47" s="71"/>
    </row>
    <row r="48" spans="1:51" x14ac:dyDescent="0.2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 t="s">
        <v>328</v>
      </c>
      <c r="AV48" s="71"/>
      <c r="AW48" s="71"/>
      <c r="AX48" s="71"/>
      <c r="AY48" s="71"/>
    </row>
    <row r="49" spans="1:5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 t="s">
        <v>329</v>
      </c>
      <c r="AV49" s="71"/>
      <c r="AW49" s="71"/>
      <c r="AX49" s="71"/>
      <c r="AY49" s="71"/>
    </row>
    <row r="50" spans="1:51" x14ac:dyDescent="0.25">
      <c r="AU50" t="s">
        <v>330</v>
      </c>
    </row>
  </sheetData>
  <mergeCells count="113">
    <mergeCell ref="K2:S2"/>
    <mergeCell ref="K4:S4"/>
    <mergeCell ref="C5:D5"/>
    <mergeCell ref="K5:S5"/>
    <mergeCell ref="AO5:AP5"/>
    <mergeCell ref="C6:D6"/>
    <mergeCell ref="K6:S6"/>
    <mergeCell ref="AO6:AP6"/>
    <mergeCell ref="AW10:AY10"/>
    <mergeCell ref="AP10:AR10"/>
    <mergeCell ref="AS10:AS12"/>
    <mergeCell ref="AT10:AV10"/>
    <mergeCell ref="AF11:AF12"/>
    <mergeCell ref="AG11:AG12"/>
    <mergeCell ref="V11:V12"/>
    <mergeCell ref="W11:W12"/>
    <mergeCell ref="X11:X12"/>
    <mergeCell ref="Y11:Y12"/>
    <mergeCell ref="Z11:Z12"/>
    <mergeCell ref="AA11:AA12"/>
    <mergeCell ref="AU11:AU12"/>
    <mergeCell ref="AV11:AV12"/>
    <mergeCell ref="AW11:AW12"/>
    <mergeCell ref="AX11:AX12"/>
    <mergeCell ref="A10:A12"/>
    <mergeCell ref="B10:B12"/>
    <mergeCell ref="C10:C12"/>
    <mergeCell ref="D10:D12"/>
    <mergeCell ref="E10:E12"/>
    <mergeCell ref="F10:AO10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AD11:AD12"/>
    <mergeCell ref="AE11:AE12"/>
    <mergeCell ref="AM11:AM12"/>
    <mergeCell ref="AB11:AB12"/>
    <mergeCell ref="AC11:AC12"/>
    <mergeCell ref="F11:F12"/>
    <mergeCell ref="G11:G12"/>
    <mergeCell ref="H11:H12"/>
    <mergeCell ref="I11:I12"/>
    <mergeCell ref="J11:J12"/>
    <mergeCell ref="K11:K12"/>
    <mergeCell ref="H14:H18"/>
    <mergeCell ref="I14:I18"/>
    <mergeCell ref="J14:J18"/>
    <mergeCell ref="K14:K18"/>
    <mergeCell ref="AY11:AY12"/>
    <mergeCell ref="AR11:AR12"/>
    <mergeCell ref="AT11:AT12"/>
    <mergeCell ref="AD14:AD18"/>
    <mergeCell ref="Y14:Y18"/>
    <mergeCell ref="AX14:AX18"/>
    <mergeCell ref="R14:R18"/>
    <mergeCell ref="S14:S18"/>
    <mergeCell ref="AY14:AY18"/>
    <mergeCell ref="M14:M18"/>
    <mergeCell ref="A14:A18"/>
    <mergeCell ref="D14:D18"/>
    <mergeCell ref="E14:E18"/>
    <mergeCell ref="F14:F18"/>
    <mergeCell ref="G14:G18"/>
    <mergeCell ref="AN11:AN12"/>
    <mergeCell ref="AO11:AO12"/>
    <mergeCell ref="AP11:AP12"/>
    <mergeCell ref="AQ11:AQ12"/>
    <mergeCell ref="AH11:AH12"/>
    <mergeCell ref="AI11:AI12"/>
    <mergeCell ref="AJ11:AJ12"/>
    <mergeCell ref="AK11:AK12"/>
    <mergeCell ref="AL11:AL12"/>
    <mergeCell ref="AE14:AE18"/>
    <mergeCell ref="T14:T18"/>
    <mergeCell ref="U14:U18"/>
    <mergeCell ref="V14:V18"/>
    <mergeCell ref="W14:W18"/>
    <mergeCell ref="X14:X18"/>
    <mergeCell ref="N14:N18"/>
    <mergeCell ref="Z14:Z18"/>
    <mergeCell ref="AA14:AA18"/>
    <mergeCell ref="AB14:AB18"/>
    <mergeCell ref="D47:E47"/>
    <mergeCell ref="AR14:AR18"/>
    <mergeCell ref="AS14:AS18"/>
    <mergeCell ref="AT14:AT18"/>
    <mergeCell ref="AU14:AU18"/>
    <mergeCell ref="AV14:AV18"/>
    <mergeCell ref="AW14:AW18"/>
    <mergeCell ref="AL14:AL18"/>
    <mergeCell ref="AM14:AM18"/>
    <mergeCell ref="AN14:AN18"/>
    <mergeCell ref="AO14:AO18"/>
    <mergeCell ref="AP14:AP18"/>
    <mergeCell ref="AQ14:AQ18"/>
    <mergeCell ref="AF14:AF18"/>
    <mergeCell ref="AG14:AG18"/>
    <mergeCell ref="AH14:AH18"/>
    <mergeCell ref="AI14:AI18"/>
    <mergeCell ref="AJ14:AJ18"/>
    <mergeCell ref="AK14:AK18"/>
    <mergeCell ref="AC14:AC18"/>
    <mergeCell ref="O14:O18"/>
    <mergeCell ref="P14:P18"/>
    <mergeCell ref="Q14:Q18"/>
    <mergeCell ref="L14:L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АХП</vt:lpstr>
      <vt:lpstr>Тарификация Мұғалім</vt:lpstr>
      <vt:lpstr>Сводный тариф</vt:lpstr>
      <vt:lpstr>Штатный Расписания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2026-01-17T11:33:54Z</dcterms:modified>
</cp:coreProperties>
</file>